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6_0.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Override PartName="/xl/embeddings/oleObject_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52" windowWidth="17376" windowHeight="10680" tabRatio="741" activeTab="0"/>
  </bookViews>
  <sheets>
    <sheet name="CONTENTS" sheetId="1" r:id="rId1"/>
    <sheet name="OOM Cost Estimating" sheetId="2" r:id="rId2"/>
    <sheet name="Budgetary Estimating" sheetId="3" r:id="rId3"/>
    <sheet name="Profit Model" sheetId="4" r:id="rId4"/>
    <sheet name="KTA Model" sheetId="5" r:id="rId5"/>
    <sheet name="RAM Example" sheetId="6" r:id="rId6"/>
    <sheet name="Stochastic Duration Estimating " sheetId="7" r:id="rId7"/>
    <sheet name="Time-Value Calculator" sheetId="8" r:id="rId8"/>
    <sheet name="Stochastic Cost Estimating" sheetId="9" r:id="rId9"/>
    <sheet name="BOE Form" sheetId="10" r:id="rId10"/>
    <sheet name="Benefit-Cost Table" sheetId="11" r:id="rId11"/>
    <sheet name="Critical Path Crashing Tool" sheetId="12" r:id="rId12"/>
    <sheet name="Risk Analysis" sheetId="13" r:id="rId13"/>
    <sheet name="Zone Tracking Method" sheetId="14" r:id="rId14"/>
    <sheet name="Earned-Value Method" sheetId="15" r:id="rId15"/>
    <sheet name="Control Staff Size" sheetId="16" r:id="rId16"/>
  </sheets>
  <definedNames>
    <definedName name="_xlnm.Print_Area" localSheetId="2">'Budgetary Estimating'!$B$14:$V$74</definedName>
    <definedName name="_xlnm.Print_Area" localSheetId="15">'Control Staff Size'!$C$17:$I$22</definedName>
    <definedName name="_xlnm.Print_Area" localSheetId="14">'Earned-Value Method'!$B$2:$S$55</definedName>
    <definedName name="_xlnm.Print_Area" localSheetId="4">'KTA Model'!$C$5:$M$37</definedName>
    <definedName name="_xlnm.Print_Area" localSheetId="1">'OOM Cost Estimating'!$C$2:$F$17</definedName>
    <definedName name="_xlnm.Print_Area" localSheetId="3">'Profit Model'!$C$3:$N$50</definedName>
    <definedName name="_xlnm.Print_Area" localSheetId="12">'Risk Analysis'!$B$2:$M$19</definedName>
    <definedName name="_xlnm.Print_Area" localSheetId="8">'Stochastic Cost Estimating'!$C$1:$K$24</definedName>
    <definedName name="_xlnm.Print_Area" localSheetId="6">'Stochastic Duration Estimating '!$C$3:$M$28</definedName>
    <definedName name="_xlnm.Print_Area" localSheetId="13">'Zone Tracking Method'!$B$2:$R$51</definedName>
  </definedNames>
  <calcPr fullCalcOnLoad="1"/>
</workbook>
</file>

<file path=xl/comments10.xml><?xml version="1.0" encoding="utf-8"?>
<comments xmlns="http://schemas.openxmlformats.org/spreadsheetml/2006/main">
  <authors>
    <author>Michael D. Taylor</author>
  </authors>
  <commentList>
    <comment ref="C14" authorId="0">
      <text>
        <r>
          <rPr>
            <b/>
            <sz val="12"/>
            <rFont val="Tahoma"/>
            <family val="2"/>
          </rPr>
          <t>A labor rate of $50 per hour was used for illustration purposes. For better accuracy, actual labor rates should be used.</t>
        </r>
        <r>
          <rPr>
            <sz val="12"/>
            <rFont val="Tahoma"/>
            <family val="2"/>
          </rPr>
          <t xml:space="preserve">
</t>
        </r>
      </text>
    </comment>
  </commentList>
</comments>
</file>

<file path=xl/comments11.xml><?xml version="1.0" encoding="utf-8"?>
<comments xmlns="http://schemas.openxmlformats.org/spreadsheetml/2006/main">
  <authors>
    <author>Michael D. Taylor</author>
  </authors>
  <commentList>
    <comment ref="F20" authorId="0">
      <text>
        <r>
          <rPr>
            <b/>
            <sz val="8"/>
            <rFont val="Tahoma"/>
            <family val="0"/>
          </rPr>
          <t>"Weights" can be established from any of the following methods:
a) Market surveys
b) AHP pair-wise comparisons
c) Conjoint analysis
d) Customer inputs
e) Delphi sessions with customer-knowledgable    experts.
The method used should relate "weights to identified customer needs, or requirements.</t>
        </r>
        <r>
          <rPr>
            <sz val="8"/>
            <rFont val="Tahoma"/>
            <family val="0"/>
          </rPr>
          <t xml:space="preserve">
</t>
        </r>
      </text>
    </comment>
    <comment ref="F21" authorId="0">
      <text>
        <r>
          <rPr>
            <b/>
            <sz val="8"/>
            <rFont val="Tahoma"/>
            <family val="0"/>
          </rPr>
          <t>This value must always equal 1.0</t>
        </r>
        <r>
          <rPr>
            <sz val="8"/>
            <rFont val="Tahoma"/>
            <family val="0"/>
          </rPr>
          <t xml:space="preserve">
</t>
        </r>
      </text>
    </comment>
  </commentList>
</comments>
</file>

<file path=xl/comments12.xml><?xml version="1.0" encoding="utf-8"?>
<comments xmlns="http://schemas.openxmlformats.org/spreadsheetml/2006/main">
  <authors>
    <author>Michael D. Taylor</author>
  </authors>
  <commentList>
    <comment ref="E9" authorId="0">
      <text>
        <r>
          <rPr>
            <b/>
            <sz val="12"/>
            <rFont val="Tahoma"/>
            <family val="2"/>
          </rPr>
          <t>These are the times and costs for each task on the project's critical path, before they have been crashed.</t>
        </r>
      </text>
    </comment>
    <comment ref="D24" authorId="0">
      <text>
        <r>
          <rPr>
            <b/>
            <sz val="12"/>
            <rFont val="Tahoma"/>
            <family val="2"/>
          </rPr>
          <t>This is the total remaining time before crashing the critical path.</t>
        </r>
      </text>
    </comment>
    <comment ref="E24" authorId="0">
      <text>
        <r>
          <rPr>
            <b/>
            <sz val="12"/>
            <rFont val="Tahoma"/>
            <family val="2"/>
          </rPr>
          <t>This is the total cost of all critical path activities before crashing the critical path.</t>
        </r>
        <r>
          <rPr>
            <sz val="12"/>
            <rFont val="Tahoma"/>
            <family val="2"/>
          </rPr>
          <t xml:space="preserve">
</t>
        </r>
      </text>
    </comment>
    <comment ref="G24" authorId="0">
      <text>
        <r>
          <rPr>
            <b/>
            <sz val="12"/>
            <rFont val="Tahoma"/>
            <family val="2"/>
          </rPr>
          <t>This is the total remaining time if all of the critical path activities are crashed.</t>
        </r>
        <r>
          <rPr>
            <sz val="12"/>
            <rFont val="Tahoma"/>
            <family val="2"/>
          </rPr>
          <t xml:space="preserve">
</t>
        </r>
      </text>
    </comment>
    <comment ref="H24" authorId="0">
      <text>
        <r>
          <rPr>
            <b/>
            <sz val="12"/>
            <rFont val="Tahoma"/>
            <family val="2"/>
          </rPr>
          <t>This is the total cost of all critical path activities after crashing the critical path.</t>
        </r>
        <r>
          <rPr>
            <sz val="12"/>
            <rFont val="Tahoma"/>
            <family val="2"/>
          </rPr>
          <t xml:space="preserve">
</t>
        </r>
      </text>
    </comment>
  </commentList>
</comments>
</file>

<file path=xl/comments13.xml><?xml version="1.0" encoding="utf-8"?>
<comments xmlns="http://schemas.openxmlformats.org/spreadsheetml/2006/main">
  <authors>
    <author>Michael D. Taylor</author>
  </authors>
  <commentList>
    <comment ref="G6" authorId="0">
      <text>
        <r>
          <rPr>
            <b/>
            <sz val="11"/>
            <rFont val="Tahoma"/>
            <family val="2"/>
          </rPr>
          <t>Must equal 1.00</t>
        </r>
        <r>
          <rPr>
            <sz val="8"/>
            <rFont val="Tahoma"/>
            <family val="0"/>
          </rPr>
          <t xml:space="preserve">
</t>
        </r>
      </text>
    </comment>
  </commentList>
</comments>
</file>

<file path=xl/comments16.xml><?xml version="1.0" encoding="utf-8"?>
<comments xmlns="http://schemas.openxmlformats.org/spreadsheetml/2006/main">
  <authors>
    <author>Michael D. Taylor</author>
  </authors>
  <commentList>
    <comment ref="C21" authorId="0">
      <text>
        <r>
          <rPr>
            <sz val="12"/>
            <rFont val="Tahoma"/>
            <family val="2"/>
          </rPr>
          <t xml:space="preserve">The Rule of Thumb method is based on using a minimum of 2% and a maximum of 4% when calculating the size of the Project Controls Staff. 
</t>
        </r>
      </text>
    </comment>
    <comment ref="C20" authorId="0">
      <text>
        <r>
          <rPr>
            <sz val="12"/>
            <rFont val="Tahoma"/>
            <family val="2"/>
          </rPr>
          <t xml:space="preserve">The minimum and maximum values can extrapolated from the graph in the "Project Control Techniques" section of the student notebook based on a given TPC.
</t>
        </r>
      </text>
    </comment>
    <comment ref="H8" authorId="0">
      <text>
        <r>
          <rPr>
            <sz val="12"/>
            <rFont val="Tahoma"/>
            <family val="2"/>
          </rPr>
          <t xml:space="preserve">Insert the estimated total project cost (TPC).
</t>
        </r>
      </text>
    </comment>
    <comment ref="H9" authorId="0">
      <text>
        <r>
          <rPr>
            <sz val="12"/>
            <rFont val="Tahoma"/>
            <family val="2"/>
          </rPr>
          <t xml:space="preserve">This is the estimated annual wage for a  Project Control Staff person (coordinators, business managers, configuration managers, etc.)
</t>
        </r>
      </text>
    </comment>
    <comment ref="H10" authorId="0">
      <text>
        <r>
          <rPr>
            <sz val="12"/>
            <rFont val="Tahoma"/>
            <family val="2"/>
          </rPr>
          <t xml:space="preserve">Insert the duration of the project in years (1.2, 1.5, 2.0, etc).
</t>
        </r>
      </text>
    </comment>
    <comment ref="C22" authorId="0">
      <text>
        <r>
          <rPr>
            <b/>
            <sz val="12"/>
            <rFont val="Tahoma"/>
            <family val="2"/>
          </rPr>
          <t>This is for projects having a Total Project Cost of less than $2 Million. The numbers in this row are NOT applicable for projects over $2 Million.</t>
        </r>
        <r>
          <rPr>
            <sz val="12"/>
            <rFont val="Tahoma"/>
            <family val="2"/>
          </rPr>
          <t xml:space="preserve">
</t>
        </r>
      </text>
    </comment>
    <comment ref="F22" authorId="0">
      <text>
        <r>
          <rPr>
            <b/>
            <sz val="12"/>
            <rFont val="Tahoma"/>
            <family val="2"/>
          </rPr>
          <t xml:space="preserve">This is for projects having a Total Project Cost of less than $2 Million. The numbers in this row are NOT applicable for projects over $2 Million.
</t>
        </r>
      </text>
    </comment>
    <comment ref="G22" authorId="0">
      <text>
        <r>
          <rPr>
            <b/>
            <sz val="12"/>
            <rFont val="Tahoma"/>
            <family val="2"/>
          </rPr>
          <t>This is for projects having a Total Project Cost of less than $2 Million. The numbers in this row are NOT applicable for projects over $2 Million.</t>
        </r>
      </text>
    </comment>
    <comment ref="H22" authorId="0">
      <text>
        <r>
          <rPr>
            <b/>
            <sz val="12"/>
            <rFont val="Tahoma"/>
            <family val="2"/>
          </rPr>
          <t>This is for projects having a Total Project Cost of less than $2 Million. The numbers in this row are NOT applicable for projects over $2 Million.</t>
        </r>
        <r>
          <rPr>
            <sz val="12"/>
            <rFont val="Tahoma"/>
            <family val="2"/>
          </rPr>
          <t xml:space="preserve">
</t>
        </r>
      </text>
    </comment>
    <comment ref="I22" authorId="0">
      <text>
        <r>
          <rPr>
            <b/>
            <sz val="12"/>
            <rFont val="Tahoma"/>
            <family val="2"/>
          </rPr>
          <t>This is for projects having a Total Project Cost of less than $2 Million. The numbers in this row are NOT applicable for projects over $2 Million.</t>
        </r>
        <r>
          <rPr>
            <sz val="12"/>
            <rFont val="Tahoma"/>
            <family val="2"/>
          </rPr>
          <t xml:space="preserve">
</t>
        </r>
      </text>
    </comment>
    <comment ref="D22" authorId="0">
      <text>
        <r>
          <rPr>
            <b/>
            <sz val="12"/>
            <rFont val="Tahoma"/>
            <family val="2"/>
          </rPr>
          <t>This is for projects having a Total Project Cost of less than $2 Million. The numbers in this row are NOT applicable for projects over $2 Million.</t>
        </r>
        <r>
          <rPr>
            <sz val="12"/>
            <rFont val="Tahoma"/>
            <family val="2"/>
          </rPr>
          <t xml:space="preserve">
</t>
        </r>
      </text>
    </comment>
    <comment ref="E22" authorId="0">
      <text>
        <r>
          <rPr>
            <b/>
            <sz val="12"/>
            <rFont val="Tahoma"/>
            <family val="2"/>
          </rPr>
          <t>This is for projects having a Total Project Cost of less than $2 Million. The numbers in this row are NOT applicable for projects over $2 Million.</t>
        </r>
        <r>
          <rPr>
            <sz val="12"/>
            <rFont val="Tahoma"/>
            <family val="2"/>
          </rPr>
          <t xml:space="preserve">
</t>
        </r>
      </text>
    </comment>
    <comment ref="H14" authorId="0">
      <text>
        <r>
          <rPr>
            <sz val="12"/>
            <rFont val="Tahoma"/>
            <family val="2"/>
          </rPr>
          <t xml:space="preserve">This is the estimated annual wage for a  Project Control Staff person (coordinators, business managers, configuration managers, etc.)
</t>
        </r>
      </text>
    </comment>
    <comment ref="I18" authorId="0">
      <text>
        <r>
          <rPr>
            <b/>
            <sz val="12"/>
            <rFont val="Tahoma"/>
            <family val="2"/>
          </rPr>
          <t>Based on a 40-hour week for an "equivalent person."</t>
        </r>
        <r>
          <rPr>
            <sz val="12"/>
            <rFont val="Tahoma"/>
            <family val="2"/>
          </rPr>
          <t xml:space="preserve">
</t>
        </r>
      </text>
    </comment>
    <comment ref="H15" authorId="0">
      <text>
        <r>
          <rPr>
            <sz val="12"/>
            <rFont val="Tahoma"/>
            <family val="2"/>
          </rPr>
          <t xml:space="preserve">Insert the duration of the project in years (1.2, 1.5, 2.0, etc).
</t>
        </r>
      </text>
    </comment>
    <comment ref="H13" authorId="0">
      <text>
        <r>
          <rPr>
            <sz val="12"/>
            <rFont val="Tahoma"/>
            <family val="2"/>
          </rPr>
          <t xml:space="preserve">Insert the estimated total project cost (TPC).
</t>
        </r>
      </text>
    </comment>
  </commentList>
</comments>
</file>

<file path=xl/comments2.xml><?xml version="1.0" encoding="utf-8"?>
<comments xmlns="http://schemas.openxmlformats.org/spreadsheetml/2006/main">
  <authors>
    <author>Michael D. Taylor</author>
  </authors>
  <commentList>
    <comment ref="D7" authorId="0">
      <text>
        <r>
          <rPr>
            <sz val="12"/>
            <rFont val="Tahoma"/>
            <family val="2"/>
          </rPr>
          <t xml:space="preserve">Estimate the total number of direct labor hours and round up.
</t>
        </r>
      </text>
    </comment>
    <comment ref="D8" authorId="0">
      <text>
        <r>
          <rPr>
            <b/>
            <sz val="12"/>
            <rFont val="Tahoma"/>
            <family val="2"/>
          </rPr>
          <t>This composite burdened labor rate can usually be obtained from your corporate finance group.</t>
        </r>
        <r>
          <rPr>
            <sz val="12"/>
            <rFont val="Tahoma"/>
            <family val="2"/>
          </rPr>
          <t xml:space="preserve">
</t>
        </r>
      </text>
    </comment>
    <comment ref="D9" authorId="0">
      <text>
        <r>
          <rPr>
            <b/>
            <sz val="12"/>
            <rFont val="Tahoma"/>
            <family val="2"/>
          </rPr>
          <t>Insert a targeted profit rate or a minimum-attractive-rate of-return (MARR).</t>
        </r>
      </text>
    </comment>
  </commentList>
</comments>
</file>

<file path=xl/comments4.xml><?xml version="1.0" encoding="utf-8"?>
<comments xmlns="http://schemas.openxmlformats.org/spreadsheetml/2006/main">
  <authors>
    <author>Michael D. Taylor</author>
  </authors>
  <commentList>
    <comment ref="C10" authorId="0">
      <text>
        <r>
          <rPr>
            <b/>
            <sz val="12"/>
            <rFont val="Tahoma"/>
            <family val="2"/>
          </rPr>
          <t>These prices fall at a rate proportional to the rate of improvement in price-performance of a product's underlying technology. For example, semiconductor unit prices typically fall at a rate of 25% to 30% per year. Computer printers may decrease by 15% per year. Each market has its own underlying long-term price trend.</t>
        </r>
        <r>
          <rPr>
            <sz val="12"/>
            <rFont val="Tahoma"/>
            <family val="2"/>
          </rPr>
          <t xml:space="preserve">
</t>
        </r>
      </text>
    </comment>
    <comment ref="C11" authorId="0">
      <text>
        <r>
          <rPr>
            <b/>
            <sz val="12"/>
            <rFont val="Tahoma"/>
            <family val="2"/>
          </rPr>
          <t>Projected market size is determined by the marketing department and is key to determining the overall profitability of a new product.</t>
        </r>
        <r>
          <rPr>
            <sz val="12"/>
            <rFont val="Tahoma"/>
            <family val="2"/>
          </rPr>
          <t xml:space="preserve">
</t>
        </r>
      </text>
    </comment>
    <comment ref="C12" authorId="0">
      <text>
        <r>
          <rPr>
            <b/>
            <sz val="12"/>
            <rFont val="Tahoma"/>
            <family val="2"/>
          </rPr>
          <t xml:space="preserve">This is the expected number of units to be sold as a percentage of the total market size. </t>
        </r>
      </text>
    </comment>
    <comment ref="C13" authorId="0">
      <text>
        <r>
          <rPr>
            <b/>
            <sz val="12"/>
            <rFont val="Tahoma"/>
            <family val="2"/>
          </rPr>
          <t>This is the expected number of units to be sold.</t>
        </r>
      </text>
    </comment>
    <comment ref="C28" authorId="0">
      <text>
        <r>
          <rPr>
            <b/>
            <sz val="12"/>
            <rFont val="Tahoma"/>
            <family val="2"/>
          </rPr>
          <t>The "Cost per Unit" usually decreases because of the learning curve common in industry. Typical learning curve might produce cost drops of 5% to 15% for every doubling of volume. The latter is called an 85% learning curve. Manufacturing should be involved with projecting these costs.</t>
        </r>
        <r>
          <rPr>
            <sz val="12"/>
            <rFont val="Tahoma"/>
            <family val="2"/>
          </rPr>
          <t xml:space="preserve">
</t>
        </r>
      </text>
    </comment>
    <comment ref="C31" authorId="0">
      <text>
        <r>
          <rPr>
            <b/>
            <sz val="12"/>
            <rFont val="Tahoma"/>
            <family val="2"/>
          </rPr>
          <t>This is usually applied as a percentage of sales and is typically obtained from the Finance Department. G&amp;A expenses include the indirect expenses of company executives, attorneys, and in some cases, administrators.</t>
        </r>
      </text>
    </comment>
    <comment ref="C32" authorId="0">
      <text>
        <r>
          <rPr>
            <b/>
            <sz val="12"/>
            <rFont val="Tahoma"/>
            <family val="2"/>
          </rPr>
          <t>This is usually applied as a percentage of sales. This percentage is usually obtained from the Finance Department. Overhead expenses typically include costs associated with facilities, employee benefits, security systems, insurance, and utilities.</t>
        </r>
      </text>
    </comment>
    <comment ref="C33" authorId="0">
      <text>
        <r>
          <rPr>
            <b/>
            <sz val="12"/>
            <rFont val="Tahoma"/>
            <family val="2"/>
          </rPr>
          <t>This is usually applied as a percentage of sales. This percentage is usually obtained from the Finance Department.</t>
        </r>
        <r>
          <rPr>
            <sz val="8"/>
            <rFont val="Tahoma"/>
            <family val="0"/>
          </rPr>
          <t xml:space="preserve">
</t>
        </r>
      </text>
    </comment>
    <comment ref="C36" authorId="0">
      <text>
        <r>
          <rPr>
            <b/>
            <sz val="12"/>
            <rFont val="Tahoma"/>
            <family val="2"/>
          </rPr>
          <t>Total Product Cost is the sum of the Total Product Development Costs and the Total Product Support Cost.</t>
        </r>
        <r>
          <rPr>
            <sz val="12"/>
            <rFont val="Tahoma"/>
            <family val="2"/>
          </rPr>
          <t xml:space="preserve">
</t>
        </r>
      </text>
    </comment>
    <comment ref="C40" authorId="0">
      <text>
        <r>
          <rPr>
            <b/>
            <sz val="12"/>
            <rFont val="Tahoma"/>
            <family val="2"/>
          </rPr>
          <t>Profit before tax (PBT) is determined by subtracting the Total Product Cost from the Total Product Sales.</t>
        </r>
      </text>
    </comment>
    <comment ref="M47" authorId="0">
      <text>
        <r>
          <rPr>
            <b/>
            <sz val="14"/>
            <rFont val="Tahoma"/>
            <family val="2"/>
          </rPr>
          <t>The Benefit/Cost ratio is determined by dividing the Total Product Sales (Benefits) by the Total Product Cost.</t>
        </r>
        <r>
          <rPr>
            <sz val="14"/>
            <rFont val="Tahoma"/>
            <family val="2"/>
          </rPr>
          <t xml:space="preserve">
</t>
        </r>
      </text>
    </comment>
    <comment ref="M48" authorId="0">
      <text>
        <r>
          <rPr>
            <b/>
            <sz val="12"/>
            <rFont val="Tahoma"/>
            <family val="2"/>
          </rPr>
          <t>Total Profit Before Taxes is determined by subtracting the Total Product Costs from the Total Product Sales.</t>
        </r>
        <r>
          <rPr>
            <sz val="12"/>
            <rFont val="Tahoma"/>
            <family val="2"/>
          </rPr>
          <t xml:space="preserve">
</t>
        </r>
      </text>
    </comment>
    <comment ref="M49" authorId="0">
      <text>
        <r>
          <rPr>
            <b/>
            <sz val="14"/>
            <rFont val="Tahoma"/>
            <family val="2"/>
          </rPr>
          <t>Return-on-Investment is determined by dividing the Total PBT by the Total Product Cost and is usually shown as a percent.</t>
        </r>
        <r>
          <rPr>
            <sz val="14"/>
            <rFont val="Tahoma"/>
            <family val="2"/>
          </rPr>
          <t xml:space="preserve">
</t>
        </r>
      </text>
    </comment>
    <comment ref="M50" authorId="0">
      <text>
        <r>
          <rPr>
            <b/>
            <sz val="12"/>
            <rFont val="Tahoma"/>
            <family val="2"/>
          </rPr>
          <t xml:space="preserve"> Return-on-Investment is determined by dividing the Total PBT by the Total Product Sales and is usually shown as a percent.</t>
        </r>
        <r>
          <rPr>
            <sz val="12"/>
            <rFont val="Tahoma"/>
            <family val="2"/>
          </rPr>
          <t xml:space="preserve">
</t>
        </r>
      </text>
    </comment>
  </commentList>
</comments>
</file>

<file path=xl/comments5.xml><?xml version="1.0" encoding="utf-8"?>
<comments xmlns="http://schemas.openxmlformats.org/spreadsheetml/2006/main">
  <authors>
    <author>Michael D. Taylor</author>
  </authors>
  <commentList>
    <comment ref="D32" authorId="0">
      <text>
        <r>
          <rPr>
            <sz val="16"/>
            <rFont val="Tahoma"/>
            <family val="2"/>
          </rPr>
          <t xml:space="preserve">Weights must come to a total of "100."
</t>
        </r>
      </text>
    </comment>
  </commentList>
</comments>
</file>

<file path=xl/comments7.xml><?xml version="1.0" encoding="utf-8"?>
<comments xmlns="http://schemas.openxmlformats.org/spreadsheetml/2006/main">
  <authors>
    <author>Michael D. Taylor</author>
  </authors>
  <commentList>
    <comment ref="D9" authorId="0">
      <text>
        <r>
          <rPr>
            <b/>
            <sz val="20"/>
            <rFont val="Tahoma"/>
            <family val="2"/>
          </rPr>
          <t>Estimated cost/duration under ideal conditions.</t>
        </r>
      </text>
    </comment>
    <comment ref="E9" authorId="0">
      <text>
        <r>
          <rPr>
            <b/>
            <sz val="20"/>
            <rFont val="Tahoma"/>
            <family val="2"/>
          </rPr>
          <t>Most likely cost/duration for a given project task.</t>
        </r>
        <r>
          <rPr>
            <sz val="20"/>
            <rFont val="Tahoma"/>
            <family val="2"/>
          </rPr>
          <t xml:space="preserve">
</t>
        </r>
      </text>
    </comment>
    <comment ref="F9" authorId="0">
      <text>
        <r>
          <rPr>
            <b/>
            <sz val="20"/>
            <rFont val="Tahoma"/>
            <family val="2"/>
          </rPr>
          <t>Estimated cost/duration under worst case conditions.</t>
        </r>
        <r>
          <rPr>
            <sz val="20"/>
            <rFont val="Tahoma"/>
            <family val="2"/>
          </rPr>
          <t xml:space="preserve">
</t>
        </r>
      </text>
    </comment>
    <comment ref="G9" authorId="0">
      <text>
        <r>
          <rPr>
            <b/>
            <sz val="20"/>
            <rFont val="Tahoma"/>
            <family val="2"/>
          </rPr>
          <t>Expected value equals (o+4m+p) divided by 6, for a normal distribution.</t>
        </r>
        <r>
          <rPr>
            <sz val="20"/>
            <rFont val="Tahoma"/>
            <family val="2"/>
          </rPr>
          <t xml:space="preserve">
</t>
        </r>
      </text>
    </comment>
    <comment ref="H9" authorId="0">
      <text>
        <r>
          <rPr>
            <sz val="20"/>
            <rFont val="Tahoma"/>
            <family val="2"/>
          </rPr>
          <t xml:space="preserve">Variance is equal to p-o divided by 6 and the whole expression squared. See your student notebook.
</t>
        </r>
      </text>
    </comment>
    <comment ref="L10" authorId="0">
      <text>
        <r>
          <rPr>
            <b/>
            <sz val="16"/>
            <rFont val="Tahoma"/>
            <family val="2"/>
          </rPr>
          <t>Dates assume that all days are working days.</t>
        </r>
      </text>
    </comment>
    <comment ref="M10" authorId="0">
      <text>
        <r>
          <rPr>
            <b/>
            <sz val="16"/>
            <rFont val="Tahoma"/>
            <family val="2"/>
          </rPr>
          <t>No holidays are assumed.</t>
        </r>
      </text>
    </comment>
  </commentList>
</comments>
</file>

<file path=xl/comments8.xml><?xml version="1.0" encoding="utf-8"?>
<comments xmlns="http://schemas.openxmlformats.org/spreadsheetml/2006/main">
  <authors>
    <author>Michael D. Taylor</author>
  </authors>
  <commentList>
    <comment ref="C6" authorId="0">
      <text>
        <r>
          <rPr>
            <b/>
            <sz val="8"/>
            <rFont val="Tahoma"/>
            <family val="0"/>
          </rPr>
          <t>Insert value in decimal form.</t>
        </r>
      </text>
    </comment>
    <comment ref="H6" authorId="0">
      <text>
        <r>
          <rPr>
            <b/>
            <sz val="8"/>
            <rFont val="Tahoma"/>
            <family val="0"/>
          </rPr>
          <t>Insert value in decimal form.</t>
        </r>
        <r>
          <rPr>
            <sz val="8"/>
            <rFont val="Tahoma"/>
            <family val="0"/>
          </rPr>
          <t xml:space="preserve">
</t>
        </r>
      </text>
    </comment>
    <comment ref="C7" authorId="0">
      <text>
        <r>
          <rPr>
            <b/>
            <sz val="8"/>
            <rFont val="Tahoma"/>
            <family val="0"/>
          </rPr>
          <t>Insert value in decimal form.</t>
        </r>
      </text>
    </comment>
    <comment ref="C8" authorId="0">
      <text>
        <r>
          <rPr>
            <b/>
            <sz val="8"/>
            <rFont val="Tahoma"/>
            <family val="0"/>
          </rPr>
          <t>Insert value in decimal form.</t>
        </r>
      </text>
    </comment>
    <comment ref="C9" authorId="0">
      <text>
        <r>
          <rPr>
            <b/>
            <sz val="8"/>
            <rFont val="Tahoma"/>
            <family val="0"/>
          </rPr>
          <t>Insert value in decimal form.</t>
        </r>
      </text>
    </comment>
    <comment ref="C10" authorId="0">
      <text>
        <r>
          <rPr>
            <b/>
            <sz val="8"/>
            <rFont val="Tahoma"/>
            <family val="0"/>
          </rPr>
          <t>Insert value in decimal form.</t>
        </r>
      </text>
    </comment>
    <comment ref="C11" authorId="0">
      <text>
        <r>
          <rPr>
            <b/>
            <sz val="8"/>
            <rFont val="Tahoma"/>
            <family val="0"/>
          </rPr>
          <t>Insert value in decimal form.</t>
        </r>
      </text>
    </comment>
    <comment ref="C12" authorId="0">
      <text>
        <r>
          <rPr>
            <b/>
            <sz val="8"/>
            <rFont val="Tahoma"/>
            <family val="0"/>
          </rPr>
          <t>Insert value in decimal form.</t>
        </r>
      </text>
    </comment>
    <comment ref="C13" authorId="0">
      <text>
        <r>
          <rPr>
            <b/>
            <sz val="8"/>
            <rFont val="Tahoma"/>
            <family val="0"/>
          </rPr>
          <t>Insert value in decimal form.</t>
        </r>
      </text>
    </comment>
    <comment ref="C14" authorId="0">
      <text>
        <r>
          <rPr>
            <b/>
            <sz val="8"/>
            <rFont val="Tahoma"/>
            <family val="0"/>
          </rPr>
          <t>Insert value in decimal form.</t>
        </r>
      </text>
    </comment>
    <comment ref="C15" authorId="0">
      <text>
        <r>
          <rPr>
            <b/>
            <sz val="8"/>
            <rFont val="Tahoma"/>
            <family val="0"/>
          </rPr>
          <t>Insert value in decimal form.</t>
        </r>
      </text>
    </comment>
    <comment ref="C16" authorId="0">
      <text>
        <r>
          <rPr>
            <b/>
            <sz val="8"/>
            <rFont val="Tahoma"/>
            <family val="0"/>
          </rPr>
          <t>Insert value in decimal form.</t>
        </r>
      </text>
    </comment>
    <comment ref="C17" authorId="0">
      <text>
        <r>
          <rPr>
            <b/>
            <sz val="8"/>
            <rFont val="Tahoma"/>
            <family val="0"/>
          </rPr>
          <t>Insert value in decimal form.</t>
        </r>
      </text>
    </comment>
    <comment ref="H7" authorId="0">
      <text>
        <r>
          <rPr>
            <b/>
            <sz val="8"/>
            <rFont val="Tahoma"/>
            <family val="0"/>
          </rPr>
          <t>Insert value in decimal form.</t>
        </r>
        <r>
          <rPr>
            <sz val="8"/>
            <rFont val="Tahoma"/>
            <family val="0"/>
          </rPr>
          <t xml:space="preserve">
</t>
        </r>
      </text>
    </comment>
    <comment ref="H8" authorId="0">
      <text>
        <r>
          <rPr>
            <b/>
            <sz val="8"/>
            <rFont val="Tahoma"/>
            <family val="0"/>
          </rPr>
          <t>Insert value in decimal form.</t>
        </r>
        <r>
          <rPr>
            <sz val="8"/>
            <rFont val="Tahoma"/>
            <family val="0"/>
          </rPr>
          <t xml:space="preserve">
</t>
        </r>
      </text>
    </comment>
    <comment ref="H9" authorId="0">
      <text>
        <r>
          <rPr>
            <b/>
            <sz val="8"/>
            <rFont val="Tahoma"/>
            <family val="0"/>
          </rPr>
          <t>Insert value in decimal form.</t>
        </r>
        <r>
          <rPr>
            <sz val="8"/>
            <rFont val="Tahoma"/>
            <family val="0"/>
          </rPr>
          <t xml:space="preserve">
</t>
        </r>
      </text>
    </comment>
    <comment ref="H10" authorId="0">
      <text>
        <r>
          <rPr>
            <b/>
            <sz val="8"/>
            <rFont val="Tahoma"/>
            <family val="0"/>
          </rPr>
          <t>Insert value in decimal form.</t>
        </r>
        <r>
          <rPr>
            <sz val="8"/>
            <rFont val="Tahoma"/>
            <family val="0"/>
          </rPr>
          <t xml:space="preserve">
</t>
        </r>
      </text>
    </comment>
    <comment ref="H11" authorId="0">
      <text>
        <r>
          <rPr>
            <b/>
            <sz val="8"/>
            <rFont val="Tahoma"/>
            <family val="0"/>
          </rPr>
          <t>Insert value in decimal form.</t>
        </r>
        <r>
          <rPr>
            <sz val="8"/>
            <rFont val="Tahoma"/>
            <family val="0"/>
          </rPr>
          <t xml:space="preserve">
</t>
        </r>
      </text>
    </comment>
    <comment ref="H12" authorId="0">
      <text>
        <r>
          <rPr>
            <b/>
            <sz val="8"/>
            <rFont val="Tahoma"/>
            <family val="0"/>
          </rPr>
          <t>Insert value in decimal form.</t>
        </r>
        <r>
          <rPr>
            <sz val="8"/>
            <rFont val="Tahoma"/>
            <family val="0"/>
          </rPr>
          <t xml:space="preserve">
</t>
        </r>
      </text>
    </comment>
    <comment ref="H13" authorId="0">
      <text>
        <r>
          <rPr>
            <b/>
            <sz val="8"/>
            <rFont val="Tahoma"/>
            <family val="0"/>
          </rPr>
          <t>Insert value in decimal form.</t>
        </r>
        <r>
          <rPr>
            <sz val="8"/>
            <rFont val="Tahoma"/>
            <family val="0"/>
          </rPr>
          <t xml:space="preserve">
</t>
        </r>
      </text>
    </comment>
    <comment ref="H14" authorId="0">
      <text>
        <r>
          <rPr>
            <b/>
            <sz val="8"/>
            <rFont val="Tahoma"/>
            <family val="0"/>
          </rPr>
          <t>Insert value in decimal form.</t>
        </r>
        <r>
          <rPr>
            <sz val="8"/>
            <rFont val="Tahoma"/>
            <family val="0"/>
          </rPr>
          <t xml:space="preserve">
</t>
        </r>
      </text>
    </comment>
    <comment ref="H15" authorId="0">
      <text>
        <r>
          <rPr>
            <b/>
            <sz val="8"/>
            <rFont val="Tahoma"/>
            <family val="0"/>
          </rPr>
          <t>Insert value in decimal form.</t>
        </r>
        <r>
          <rPr>
            <sz val="8"/>
            <rFont val="Tahoma"/>
            <family val="0"/>
          </rPr>
          <t xml:space="preserve">
</t>
        </r>
      </text>
    </comment>
    <comment ref="H16" authorId="0">
      <text>
        <r>
          <rPr>
            <b/>
            <sz val="8"/>
            <rFont val="Tahoma"/>
            <family val="0"/>
          </rPr>
          <t>Insert value in decimal form.</t>
        </r>
        <r>
          <rPr>
            <sz val="8"/>
            <rFont val="Tahoma"/>
            <family val="0"/>
          </rPr>
          <t xml:space="preserve">
</t>
        </r>
      </text>
    </comment>
    <comment ref="H17" authorId="0">
      <text>
        <r>
          <rPr>
            <b/>
            <sz val="8"/>
            <rFont val="Tahoma"/>
            <family val="0"/>
          </rPr>
          <t>Insert value in decimal form.</t>
        </r>
        <r>
          <rPr>
            <sz val="8"/>
            <rFont val="Tahoma"/>
            <family val="0"/>
          </rPr>
          <t xml:space="preserve">
</t>
        </r>
      </text>
    </comment>
  </commentList>
</comments>
</file>

<file path=xl/comments9.xml><?xml version="1.0" encoding="utf-8"?>
<comments xmlns="http://schemas.openxmlformats.org/spreadsheetml/2006/main">
  <authors>
    <author>Michael D. Taylor</author>
  </authors>
  <commentList>
    <comment ref="D5" authorId="0">
      <text>
        <r>
          <rPr>
            <b/>
            <sz val="12"/>
            <rFont val="Tahoma"/>
            <family val="2"/>
          </rPr>
          <t>Estimated cost/duration under ideal conditions.</t>
        </r>
      </text>
    </comment>
    <comment ref="E5" authorId="0">
      <text>
        <r>
          <rPr>
            <b/>
            <sz val="12"/>
            <rFont val="Tahoma"/>
            <family val="2"/>
          </rPr>
          <t>Most likely cost/duration for a given project task.</t>
        </r>
        <r>
          <rPr>
            <sz val="12"/>
            <rFont val="Tahoma"/>
            <family val="2"/>
          </rPr>
          <t xml:space="preserve">
</t>
        </r>
      </text>
    </comment>
    <comment ref="F5" authorId="0">
      <text>
        <r>
          <rPr>
            <b/>
            <sz val="12"/>
            <rFont val="Tahoma"/>
            <family val="2"/>
          </rPr>
          <t>Estimated cost/duration under worst case conditions.</t>
        </r>
        <r>
          <rPr>
            <sz val="12"/>
            <rFont val="Tahoma"/>
            <family val="2"/>
          </rPr>
          <t xml:space="preserve">
</t>
        </r>
      </text>
    </comment>
    <comment ref="G5" authorId="0">
      <text>
        <r>
          <rPr>
            <b/>
            <sz val="12"/>
            <rFont val="Tahoma"/>
            <family val="2"/>
          </rPr>
          <t>Expected value equals (o+4m+p) divided by 6, for a normal distribution.</t>
        </r>
        <r>
          <rPr>
            <sz val="12"/>
            <rFont val="Tahoma"/>
            <family val="2"/>
          </rPr>
          <t xml:space="preserve">
</t>
        </r>
      </text>
    </comment>
    <comment ref="H5" authorId="0">
      <text>
        <r>
          <rPr>
            <sz val="12"/>
            <rFont val="Tahoma"/>
            <family val="2"/>
          </rPr>
          <t xml:space="preserve">Variance is equal to p-o divided by 6 and the whole expression squared. See your student notebook.
</t>
        </r>
      </text>
    </comment>
  </commentList>
</comments>
</file>

<file path=xl/sharedStrings.xml><?xml version="1.0" encoding="utf-8"?>
<sst xmlns="http://schemas.openxmlformats.org/spreadsheetml/2006/main" count="690" uniqueCount="357">
  <si>
    <t xml:space="preserve"> </t>
  </si>
  <si>
    <t>SPI</t>
  </si>
  <si>
    <t>CPI</t>
  </si>
  <si>
    <t>May</t>
  </si>
  <si>
    <t>Activity</t>
  </si>
  <si>
    <t>Cost</t>
  </si>
  <si>
    <t>C</t>
  </si>
  <si>
    <t xml:space="preserve">Optimistic </t>
  </si>
  <si>
    <t xml:space="preserve">Most Likely </t>
  </si>
  <si>
    <t xml:space="preserve">Pessimistic </t>
  </si>
  <si>
    <t>Project Cost</t>
  </si>
  <si>
    <t>(o)</t>
  </si>
  <si>
    <t>(m)</t>
  </si>
  <si>
    <t>(p)</t>
  </si>
  <si>
    <t xml:space="preserve">Variance  </t>
  </si>
  <si>
    <t xml:space="preserve">TOTAL </t>
  </si>
  <si>
    <t>Technical</t>
  </si>
  <si>
    <t>Schedule</t>
  </si>
  <si>
    <t>P</t>
  </si>
  <si>
    <t>No.</t>
  </si>
  <si>
    <t>Maximum</t>
  </si>
  <si>
    <t>Minimum</t>
  </si>
  <si>
    <t xml:space="preserve">Estimated annual labor rate ($/year) for "controls" personnel = </t>
  </si>
  <si>
    <t xml:space="preserve">Estimated Total Project Cost = </t>
  </si>
  <si>
    <t>Estimated project duration (years) =</t>
  </si>
  <si>
    <t xml:space="preserve">      Number of Equivalent People</t>
  </si>
  <si>
    <t xml:space="preserve">         Budget for Controls Staff</t>
  </si>
  <si>
    <t>Rule of Thumb Method</t>
  </si>
  <si>
    <t xml:space="preserve">              Hours per Week</t>
  </si>
  <si>
    <t xml:space="preserve">                          TABLE 1 -  PROJECT CONTROL STAFF </t>
  </si>
  <si>
    <t>Projects Under $2 Million</t>
  </si>
  <si>
    <t>Variance</t>
  </si>
  <si>
    <t>Total</t>
  </si>
  <si>
    <t xml:space="preserve">Estimated Direct Labor Hours = </t>
  </si>
  <si>
    <t xml:space="preserve">Composite Burdened Labor Rate = </t>
  </si>
  <si>
    <t>hours</t>
  </si>
  <si>
    <t>per hour</t>
  </si>
  <si>
    <t>Estimated Direct Cost</t>
  </si>
  <si>
    <t>Target Profit</t>
  </si>
  <si>
    <t>Estimated Total Price</t>
  </si>
  <si>
    <t>With Profit</t>
  </si>
  <si>
    <t>Without Profit</t>
  </si>
  <si>
    <t xml:space="preserve">Target Profit =  </t>
  </si>
  <si>
    <t>TOTAL</t>
  </si>
  <si>
    <t xml:space="preserve">Estimated Total Project Cost (&lt;$2M) = </t>
  </si>
  <si>
    <t>TITLE</t>
  </si>
  <si>
    <t>ID CODE</t>
  </si>
  <si>
    <t>COST</t>
  </si>
  <si>
    <t>Associate Design Engineer</t>
  </si>
  <si>
    <t>Design Engineer</t>
  </si>
  <si>
    <t>Sr. Design Engineer</t>
  </si>
  <si>
    <t>Systems Engineer</t>
  </si>
  <si>
    <t>Sr. Systems Engineer</t>
  </si>
  <si>
    <t>Test Engineer</t>
  </si>
  <si>
    <t>Sr. Test Engineer</t>
  </si>
  <si>
    <t>Project Coordinator</t>
  </si>
  <si>
    <t>Business Manager</t>
  </si>
  <si>
    <t>Project Manager</t>
  </si>
  <si>
    <t>Labor Category</t>
  </si>
  <si>
    <t>Software Engineer</t>
  </si>
  <si>
    <t>Quality Control</t>
  </si>
  <si>
    <t>Labor</t>
  </si>
  <si>
    <t>ID Code</t>
  </si>
  <si>
    <t>Direct</t>
  </si>
  <si>
    <t>Configuration Management</t>
  </si>
  <si>
    <t>Projected Annual Rate Increase=</t>
  </si>
  <si>
    <t>"A"</t>
  </si>
  <si>
    <t>"B"</t>
  </si>
  <si>
    <t>"C"</t>
  </si>
  <si>
    <t>WBS Level 2</t>
  </si>
  <si>
    <t>Activity "A" Subtotal</t>
  </si>
  <si>
    <t>DIRECT</t>
  </si>
  <si>
    <t>Equivalent</t>
  </si>
  <si>
    <t>People Rq'd</t>
  </si>
  <si>
    <t>Activity "B" Subtotal</t>
  </si>
  <si>
    <t>Activity "C" Subtotal</t>
  </si>
  <si>
    <t>PROJECT TOTAL</t>
  </si>
  <si>
    <t>LABOR</t>
  </si>
  <si>
    <t>For projects over $2 Million:</t>
  </si>
  <si>
    <t>For projects under $2 Million:</t>
  </si>
  <si>
    <t>Crash Ratio</t>
  </si>
  <si>
    <t>Description</t>
  </si>
  <si>
    <t xml:space="preserve">    Time</t>
  </si>
  <si>
    <t>Time</t>
  </si>
  <si>
    <t>MUSTS</t>
  </si>
  <si>
    <t>Go/No Go</t>
  </si>
  <si>
    <t>S</t>
  </si>
  <si>
    <t>P x S</t>
  </si>
  <si>
    <t>Needed skills may not be available</t>
  </si>
  <si>
    <t>New technology may create high risks</t>
  </si>
  <si>
    <t>Achieve an ROI of at least 30%</t>
  </si>
  <si>
    <t>May have difficulty producing product</t>
  </si>
  <si>
    <t>WANTS</t>
  </si>
  <si>
    <t>Weight</t>
  </si>
  <si>
    <t>Info</t>
  </si>
  <si>
    <t>Score</t>
  </si>
  <si>
    <t xml:space="preserve">Score </t>
  </si>
  <si>
    <t>Meets customer needs</t>
  </si>
  <si>
    <t>Favorable time-to-market (schedule)</t>
  </si>
  <si>
    <t>Minimal project cost</t>
  </si>
  <si>
    <t>Product can be easily modeled</t>
  </si>
  <si>
    <t>Minimal technology risks</t>
  </si>
  <si>
    <t>Predicted return-on-investment (ROI)</t>
  </si>
  <si>
    <t>Forecasted product reliability</t>
  </si>
  <si>
    <t>Producibility (can me made easily)</t>
  </si>
  <si>
    <t xml:space="preserve">                Product  B</t>
  </si>
  <si>
    <t xml:space="preserve">                Product  C</t>
  </si>
  <si>
    <t>Product A</t>
  </si>
  <si>
    <t>Product B</t>
  </si>
  <si>
    <t>Product C</t>
  </si>
  <si>
    <t xml:space="preserve">               Product  A</t>
  </si>
  <si>
    <t>Market Size</t>
  </si>
  <si>
    <t>Estimated Market Share</t>
  </si>
  <si>
    <t>Unit Sales Price</t>
  </si>
  <si>
    <t>Projected Sales ($K)</t>
  </si>
  <si>
    <t>Total Project Cost ($K)</t>
  </si>
  <si>
    <t xml:space="preserve"> Production Cost</t>
  </si>
  <si>
    <t xml:space="preserve">Overhead/G&amp;A </t>
  </si>
  <si>
    <t>Total Profit Before Taxes ($K)</t>
  </si>
  <si>
    <t>Project B/C Ratio</t>
  </si>
  <si>
    <t>WBS Level</t>
  </si>
  <si>
    <t>WBS Element</t>
  </si>
  <si>
    <t>Cost ($K)</t>
  </si>
  <si>
    <t>% of TPC</t>
  </si>
  <si>
    <t>B/C Ratio</t>
  </si>
  <si>
    <t>Commments</t>
  </si>
  <si>
    <t>SYSTEM</t>
  </si>
  <si>
    <t>Segment 1.0</t>
  </si>
  <si>
    <t>Subsystem 1.1</t>
  </si>
  <si>
    <t>Module 1.1.1</t>
  </si>
  <si>
    <t>Module 1.1.2</t>
  </si>
  <si>
    <t>Subsystem 1.2</t>
  </si>
  <si>
    <t>Module 1.2.1</t>
  </si>
  <si>
    <t>Module 1.2.2</t>
  </si>
  <si>
    <t>Subsystem 1.3</t>
  </si>
  <si>
    <t>Module 1.3.1</t>
  </si>
  <si>
    <t>Module 1.3.2</t>
  </si>
  <si>
    <t>Segment 2.0</t>
  </si>
  <si>
    <t>Subsystem 2.1</t>
  </si>
  <si>
    <t>Module 2.1.1</t>
  </si>
  <si>
    <t>Module 2.1.2</t>
  </si>
  <si>
    <t>Subsystem 2.2</t>
  </si>
  <si>
    <t>Module 2.2.1</t>
  </si>
  <si>
    <t>Module 2.2.2</t>
  </si>
  <si>
    <t>Subsystem 2.3</t>
  </si>
  <si>
    <t>Module 2.3.1</t>
  </si>
  <si>
    <t>Module 2.3.2</t>
  </si>
  <si>
    <t>Segment 3.0</t>
  </si>
  <si>
    <t>Subsystem 3.1</t>
  </si>
  <si>
    <t>Module 3.1.1</t>
  </si>
  <si>
    <t>Module 3.1.2</t>
  </si>
  <si>
    <t>Subsystem 3.2</t>
  </si>
  <si>
    <t>Module 3.2.1</t>
  </si>
  <si>
    <t>Module 3.2.2.</t>
  </si>
  <si>
    <t>Subsystem 3.3</t>
  </si>
  <si>
    <t>Module 3.3.1</t>
  </si>
  <si>
    <t>Module 3.3.2</t>
  </si>
  <si>
    <t>Project Management</t>
  </si>
  <si>
    <t>Project Coordination</t>
  </si>
  <si>
    <t>Configuration Mgt.</t>
  </si>
  <si>
    <t>Systems Engineering</t>
  </si>
  <si>
    <t xml:space="preserve">                     YEAR</t>
  </si>
  <si>
    <t>MARKETING FORECAST</t>
  </si>
  <si>
    <t>Average sales price per unit</t>
  </si>
  <si>
    <t>per year</t>
  </si>
  <si>
    <t>Market size (units)</t>
  </si>
  <si>
    <t>Market share</t>
  </si>
  <si>
    <t>Unit sales</t>
  </si>
  <si>
    <t>TOTAL PROJECTED SALES</t>
  </si>
  <si>
    <t>PRODUCT COSTS</t>
  </si>
  <si>
    <t>Project Costs</t>
  </si>
  <si>
    <t>Product Conception</t>
  </si>
  <si>
    <t>Project Planning &amp; Staffing</t>
  </si>
  <si>
    <t>Product Design</t>
  </si>
  <si>
    <t>Product Modeling</t>
  </si>
  <si>
    <t>Manufacture First Unit</t>
  </si>
  <si>
    <t>Test &amp; Verification</t>
  </si>
  <si>
    <t>Total Product Development Costs</t>
  </si>
  <si>
    <t>Product Support Costs</t>
  </si>
  <si>
    <t>Cost per unit (production)</t>
  </si>
  <si>
    <t>Total production cost</t>
  </si>
  <si>
    <t>Maintenance Costs</t>
  </si>
  <si>
    <t>General &amp; Administrative Expense</t>
  </si>
  <si>
    <t>of sales</t>
  </si>
  <si>
    <t>Overhead Expense</t>
  </si>
  <si>
    <t>Marketing expenses</t>
  </si>
  <si>
    <t>of total sales</t>
  </si>
  <si>
    <t>Total Product Support Costs</t>
  </si>
  <si>
    <t>TOTAL PRODUCT COSTS</t>
  </si>
  <si>
    <t>PROFITABILITY FORECAST</t>
  </si>
  <si>
    <t>Profit before tax (PBT)</t>
  </si>
  <si>
    <t>Return on investment (%)</t>
  </si>
  <si>
    <t>Total Product Costs</t>
  </si>
  <si>
    <t>Total Product Sales</t>
  </si>
  <si>
    <t>Benefit/Cost Ratio</t>
  </si>
  <si>
    <t>Total PBT</t>
  </si>
  <si>
    <t>Return on Investment</t>
  </si>
  <si>
    <t>Return on Sales</t>
  </si>
  <si>
    <t>1 = Primary responsibility  2 = Must be consulted  3 = May be consulted  4 = Has approval authority</t>
  </si>
  <si>
    <t>Project</t>
  </si>
  <si>
    <t>Systems</t>
  </si>
  <si>
    <t>Proj. Controls</t>
  </si>
  <si>
    <t xml:space="preserve">Team </t>
  </si>
  <si>
    <t>Manuf.</t>
  </si>
  <si>
    <t xml:space="preserve">Marketing </t>
  </si>
  <si>
    <t xml:space="preserve">Subcontract </t>
  </si>
  <si>
    <t>Design</t>
  </si>
  <si>
    <t>Configuration</t>
  </si>
  <si>
    <t>PROJECT RESPONSIBILITIES</t>
  </si>
  <si>
    <t>Manager</t>
  </si>
  <si>
    <t>Engineer</t>
  </si>
  <si>
    <t>Coordinator</t>
  </si>
  <si>
    <t>Leaders</t>
  </si>
  <si>
    <t>Specialists</t>
  </si>
  <si>
    <t>Engineers</t>
  </si>
  <si>
    <t>Define overall project goals</t>
  </si>
  <si>
    <t>1,4</t>
  </si>
  <si>
    <t>Oversee the development of a project plan</t>
  </si>
  <si>
    <t>Develop a Work Breakdown Structure (WBS)</t>
  </si>
  <si>
    <t>2,4</t>
  </si>
  <si>
    <t>Establish top-level project requirements</t>
  </si>
  <si>
    <t>Establish hardware specifications</t>
  </si>
  <si>
    <t>Establish software specifications</t>
  </si>
  <si>
    <t>Develop the project organization breakdown structure (OBS)</t>
  </si>
  <si>
    <t>Define overall project workscope</t>
  </si>
  <si>
    <t>Develop the project responsibility allocation matrix (RAM)</t>
  </si>
  <si>
    <t>Identify major project technical risks &amp; develop mitigation plans</t>
  </si>
  <si>
    <t>Identify major project business risks &amp; develop mitigation plans</t>
  </si>
  <si>
    <t>Conduct make-or-buy decision process</t>
  </si>
  <si>
    <t>Develop a project tracking system</t>
  </si>
  <si>
    <t>Identify major project milestones</t>
  </si>
  <si>
    <t>Develop a project reporting requirements</t>
  </si>
  <si>
    <t>Conduct regular project status reviews</t>
  </si>
  <si>
    <t>Prepare project budgets</t>
  </si>
  <si>
    <t>Develop the detailed project schedule</t>
  </si>
  <si>
    <t>Conduct designated product design reviews</t>
  </si>
  <si>
    <t>Customer point-of-contact</t>
  </si>
  <si>
    <t>Develop a project change-control system</t>
  </si>
  <si>
    <t>Chair the change-control board</t>
  </si>
  <si>
    <t>Identify and track all project baseline changes</t>
  </si>
  <si>
    <t>Coordinate change-control board activities</t>
  </si>
  <si>
    <t>Manage subcontractors</t>
  </si>
  <si>
    <t>Develop a subcontract management plan</t>
  </si>
  <si>
    <t>Prepare a manufacturing plan</t>
  </si>
  <si>
    <t>Develop a team plan</t>
  </si>
  <si>
    <t>Develop a team RAM</t>
  </si>
  <si>
    <t>Provide regular team status</t>
  </si>
  <si>
    <t>Identify and monitor customer needs</t>
  </si>
  <si>
    <t>Leader</t>
  </si>
  <si>
    <t>Cumulative PBT (Cash Flow)</t>
  </si>
  <si>
    <t>Weighted Score</t>
  </si>
  <si>
    <t>Adjusted Score</t>
  </si>
  <si>
    <t xml:space="preserve">     Source: George E. Heywood and Thomas J. Allen, "Project Controls: How Much is Enough," PM Network, November 1996.</t>
  </si>
  <si>
    <t>Budgetary Cost Estimating</t>
  </si>
  <si>
    <t>Profit Model</t>
  </si>
  <si>
    <t>RAM Example</t>
  </si>
  <si>
    <t>KTA Decision Making Model</t>
  </si>
  <si>
    <t>Benefit-Cost Table</t>
  </si>
  <si>
    <t>Zone Tracking Method</t>
  </si>
  <si>
    <t>Earned Value Tracking Method</t>
  </si>
  <si>
    <t>Project Control Staff Size Calculations</t>
  </si>
  <si>
    <t>Time-Value of Money Example</t>
  </si>
  <si>
    <t>Note:  Shaded areas are calculated automatically after unshaded areas are filled in.</t>
  </si>
  <si>
    <t>Direct Labor Hours</t>
  </si>
  <si>
    <t>Jan</t>
  </si>
  <si>
    <t>Feb</t>
  </si>
  <si>
    <t>Mar</t>
  </si>
  <si>
    <t>Apr</t>
  </si>
  <si>
    <t>Jun</t>
  </si>
  <si>
    <t>Jul</t>
  </si>
  <si>
    <t>Aug</t>
  </si>
  <si>
    <t>Sep</t>
  </si>
  <si>
    <t>Oct</t>
  </si>
  <si>
    <t>Nov</t>
  </si>
  <si>
    <t>Dec</t>
  </si>
  <si>
    <t>Total Direct Labor Hours</t>
  </si>
  <si>
    <t>Direct Material/Other Costs</t>
  </si>
  <si>
    <t>Total Direct Labor Costs</t>
  </si>
  <si>
    <t>Total Costs</t>
  </si>
  <si>
    <t>Total Cost</t>
  </si>
  <si>
    <t>BOE Form</t>
  </si>
  <si>
    <t>May only get three of needed skilled people</t>
  </si>
  <si>
    <t>Probability</t>
  </si>
  <si>
    <t xml:space="preserve">Start Date = </t>
  </si>
  <si>
    <t xml:space="preserve">Go </t>
  </si>
  <si>
    <t>Projects Over $2 Million</t>
  </si>
  <si>
    <t xml:space="preserve">    NORMAL PROJECT</t>
  </si>
  <si>
    <t>Total Direct Material/Other Costs</t>
  </si>
  <si>
    <t>Stochastic Duration Estimating</t>
  </si>
  <si>
    <t>Stochastic Cost Estimating</t>
  </si>
  <si>
    <t>Risk Factor</t>
  </si>
  <si>
    <t>Critical Path Crashing Tool</t>
  </si>
  <si>
    <t>Risk Analysis - WRF Method</t>
  </si>
  <si>
    <t>Risk Description</t>
  </si>
  <si>
    <t>WRF</t>
  </si>
  <si>
    <t>Triple Constraint Aspect</t>
  </si>
  <si>
    <t>Priority Weight</t>
  </si>
  <si>
    <t xml:space="preserve">OOM Cost Estimating </t>
  </si>
  <si>
    <t xml:space="preserve">No. </t>
  </si>
  <si>
    <t xml:space="preserve">Duration </t>
  </si>
  <si>
    <t>End Date                  (5 d/wk)</t>
  </si>
  <si>
    <t>End Date                   (7 d/wk)</t>
  </si>
  <si>
    <t>Te</t>
  </si>
  <si>
    <t>Expected Time</t>
  </si>
  <si>
    <t xml:space="preserve">                           Fill in the white cells</t>
  </si>
  <si>
    <t>Expected Cost</t>
  </si>
  <si>
    <t>Ce</t>
  </si>
  <si>
    <t>n</t>
  </si>
  <si>
    <t>Present Value (PV)</t>
  </si>
  <si>
    <t>Future Value (FV)</t>
  </si>
  <si>
    <t>OOM Minimum Price</t>
  </si>
  <si>
    <t>OOM Maximum Price</t>
  </si>
  <si>
    <t>Budgetary Minimum</t>
  </si>
  <si>
    <t>Budgetary Maximum (NTE)</t>
  </si>
  <si>
    <t>1Q06</t>
  </si>
  <si>
    <t>2Q06</t>
  </si>
  <si>
    <t>3Q06</t>
  </si>
  <si>
    <t>4Q06</t>
  </si>
  <si>
    <t xml:space="preserve">    Assumptions</t>
  </si>
  <si>
    <t xml:space="preserve">   Basis Of Estimate Calculations (Direct Labor)</t>
  </si>
  <si>
    <t>Cumulative Project Cost</t>
  </si>
  <si>
    <t>Project Duration</t>
  </si>
  <si>
    <t>Allowable Crash</t>
  </si>
  <si>
    <t xml:space="preserve">                             CRASH CALCULATIONS</t>
  </si>
  <si>
    <t xml:space="preserve">   CRASHED PROJECT</t>
  </si>
  <si>
    <t>Fill In whire cells only</t>
  </si>
  <si>
    <t>Activity No.</t>
  </si>
  <si>
    <t>Fill in white cells only</t>
  </si>
  <si>
    <t>Fill in white cells only.</t>
  </si>
  <si>
    <t>Week No.</t>
  </si>
  <si>
    <t>Schedule Events-Planned</t>
  </si>
  <si>
    <t>Schedule Events-Actual</t>
  </si>
  <si>
    <t>Labor Hours-Planned</t>
  </si>
  <si>
    <t>Labor Hours-Actual</t>
  </si>
  <si>
    <t>Schedule Variance (%)</t>
  </si>
  <si>
    <t>Cost Variance (%)</t>
  </si>
  <si>
    <t>Fill in unshaded cells only. Replace numbers &amp; text with your own.</t>
  </si>
  <si>
    <t xml:space="preserve">         Fill in the white cells--all other cells are automatically calculated.</t>
  </si>
  <si>
    <t xml:space="preserve">                               Insert a start date below.</t>
  </si>
  <si>
    <t xml:space="preserve"> Fill in the white cells--all other cells are automatically calculated.</t>
  </si>
  <si>
    <t>Sort table on "crash ratio" after the "Crash Project" values are inserted.</t>
  </si>
  <si>
    <r>
      <t xml:space="preserve">                 </t>
    </r>
    <r>
      <rPr>
        <b/>
        <sz val="26"/>
        <rFont val="Arial"/>
        <family val="2"/>
      </rPr>
      <t>Estimate at Completion Analysis</t>
    </r>
  </si>
  <si>
    <t>Planned Value (PV)-Cumulative</t>
  </si>
  <si>
    <t>Actual Cost (AC)-Cumulative</t>
  </si>
  <si>
    <t>Earned Value (EV)-Cumulative</t>
  </si>
  <si>
    <t>Fill in white cells only. All others will be calculated automatically.</t>
  </si>
  <si>
    <t>EAC=</t>
  </si>
  <si>
    <t>VAC=</t>
  </si>
  <si>
    <t>VAC (%)=</t>
  </si>
  <si>
    <t>Total EV=</t>
  </si>
  <si>
    <r>
      <t>TCPI</t>
    </r>
    <r>
      <rPr>
        <b/>
        <vertAlign val="subscript"/>
        <sz val="22"/>
        <rFont val="Arial"/>
        <family val="2"/>
      </rPr>
      <t>EAC</t>
    </r>
    <r>
      <rPr>
        <b/>
        <sz val="22"/>
        <rFont val="Arial"/>
        <family val="2"/>
      </rPr>
      <t>=</t>
    </r>
  </si>
  <si>
    <r>
      <t>TCPI</t>
    </r>
    <r>
      <rPr>
        <b/>
        <vertAlign val="subscript"/>
        <sz val="22"/>
        <rFont val="Arial"/>
        <family val="2"/>
      </rPr>
      <t>BAC</t>
    </r>
    <r>
      <rPr>
        <b/>
        <sz val="22"/>
        <rFont val="Arial"/>
        <family val="2"/>
      </rPr>
      <t>=</t>
    </r>
  </si>
  <si>
    <t>Total AC=</t>
  </si>
  <si>
    <t>Estimate to Complete (ETC)=</t>
  </si>
  <si>
    <t>Budget at Completion (BAC)=</t>
  </si>
  <si>
    <t>If font size is too small on the graph below increase its size for better viewing.</t>
  </si>
  <si>
    <t>FORWARD PRICING DIRECT LABOR RATES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</si>
</sst>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0.000"/>
    <numFmt numFmtId="168" formatCode="&quot;$&quot;#,##0.00"/>
    <numFmt numFmtId="169" formatCode="&quot;$&quot;#,##0.000"/>
    <numFmt numFmtId="170" formatCode="#,##0.0"/>
    <numFmt numFmtId="171" formatCode="General_)"/>
    <numFmt numFmtId="172" formatCode="&quot;$&quot;#,##0.0"/>
    <numFmt numFmtId="173" formatCode="0.0000"/>
    <numFmt numFmtId="174" formatCode="0.000000000000%"/>
    <numFmt numFmtId="175" formatCode="dd\-mmm\-yy"/>
    <numFmt numFmtId="176" formatCode="d\-mmm\-yyyy"/>
    <numFmt numFmtId="177" formatCode="0.00000"/>
  </numFmts>
  <fonts count="76">
    <font>
      <sz val="12"/>
      <name val="Arial"/>
      <family val="2"/>
    </font>
    <font>
      <sz val="10"/>
      <name val="Arial"/>
      <family val="0"/>
    </font>
    <font>
      <b/>
      <sz val="22"/>
      <name val="Arial"/>
      <family val="2"/>
    </font>
    <font>
      <b/>
      <sz val="10"/>
      <name val="Arial"/>
      <family val="2"/>
    </font>
    <font>
      <b/>
      <sz val="12"/>
      <name val="Tahoma"/>
      <family val="2"/>
    </font>
    <font>
      <sz val="12"/>
      <name val="Tahoma"/>
      <family val="2"/>
    </font>
    <font>
      <b/>
      <sz val="12"/>
      <name val="Arial"/>
      <family val="2"/>
    </font>
    <font>
      <i/>
      <sz val="12"/>
      <name val="Arial"/>
      <family val="2"/>
    </font>
    <font>
      <sz val="8"/>
      <name val="Tahoma"/>
      <family val="0"/>
    </font>
    <font>
      <b/>
      <sz val="8"/>
      <name val="Tahoma"/>
      <family val="0"/>
    </font>
    <font>
      <b/>
      <sz val="20"/>
      <name val="Arial"/>
      <family val="2"/>
    </font>
    <font>
      <b/>
      <i/>
      <sz val="10"/>
      <name val="Arial"/>
      <family val="2"/>
    </font>
    <font>
      <b/>
      <i/>
      <sz val="12"/>
      <name val="Arial"/>
      <family val="2"/>
    </font>
    <font>
      <b/>
      <u val="single"/>
      <sz val="12"/>
      <name val="Arial"/>
      <family val="2"/>
    </font>
    <font>
      <b/>
      <sz val="16"/>
      <name val="Arial"/>
      <family val="2"/>
    </font>
    <font>
      <b/>
      <sz val="14"/>
      <name val="Arial"/>
      <family val="2"/>
    </font>
    <font>
      <b/>
      <sz val="18"/>
      <name val="Arial"/>
      <family val="2"/>
    </font>
    <font>
      <u val="single"/>
      <sz val="9"/>
      <color indexed="12"/>
      <name val="Arial"/>
      <family val="2"/>
    </font>
    <font>
      <u val="single"/>
      <sz val="9"/>
      <color indexed="36"/>
      <name val="Arial"/>
      <family val="2"/>
    </font>
    <font>
      <i/>
      <sz val="10"/>
      <name val="Arial"/>
      <family val="2"/>
    </font>
    <font>
      <sz val="14"/>
      <name val="Arial"/>
      <family val="2"/>
    </font>
    <font>
      <b/>
      <u val="single"/>
      <sz val="14"/>
      <name val="Arial"/>
      <family val="2"/>
    </font>
    <font>
      <b/>
      <sz val="11"/>
      <name val="Arial"/>
      <family val="2"/>
    </font>
    <font>
      <b/>
      <sz val="8"/>
      <name val="Arial"/>
      <family val="2"/>
    </font>
    <font>
      <sz val="16"/>
      <name val="Times New Roman"/>
      <family val="0"/>
    </font>
    <font>
      <sz val="16"/>
      <name val="Arial"/>
      <family val="2"/>
    </font>
    <font>
      <sz val="18"/>
      <name val="Arial"/>
      <family val="2"/>
    </font>
    <font>
      <b/>
      <sz val="16"/>
      <name val="Tahoma"/>
      <family val="2"/>
    </font>
    <font>
      <b/>
      <i/>
      <sz val="16"/>
      <name val="Arial"/>
      <family val="2"/>
    </font>
    <font>
      <b/>
      <sz val="36"/>
      <name val="Arial"/>
      <family val="2"/>
    </font>
    <font>
      <sz val="14"/>
      <color indexed="8"/>
      <name val="Arial"/>
      <family val="2"/>
    </font>
    <font>
      <u val="single"/>
      <sz val="14"/>
      <color indexed="8"/>
      <name val="Arial"/>
      <family val="2"/>
    </font>
    <font>
      <b/>
      <sz val="18"/>
      <color indexed="9"/>
      <name val="Arial"/>
      <family val="2"/>
    </font>
    <font>
      <u val="single"/>
      <sz val="14"/>
      <name val="Arial"/>
      <family val="2"/>
    </font>
    <font>
      <b/>
      <sz val="18"/>
      <color indexed="8"/>
      <name val="Arial"/>
      <family val="2"/>
    </font>
    <font>
      <sz val="20"/>
      <name val="Arial"/>
      <family val="2"/>
    </font>
    <font>
      <b/>
      <sz val="20"/>
      <color indexed="9"/>
      <name val="Arial"/>
      <family val="2"/>
    </font>
    <font>
      <b/>
      <sz val="20"/>
      <color indexed="8"/>
      <name val="Arial"/>
      <family val="2"/>
    </font>
    <font>
      <b/>
      <i/>
      <sz val="14"/>
      <name val="Times New Roman"/>
      <family val="1"/>
    </font>
    <font>
      <sz val="11"/>
      <name val="Arial"/>
      <family val="2"/>
    </font>
    <font>
      <b/>
      <sz val="24"/>
      <name val="Arial"/>
      <family val="2"/>
    </font>
    <font>
      <sz val="12"/>
      <color indexed="9"/>
      <name val="Arial"/>
      <family val="2"/>
    </font>
    <font>
      <b/>
      <sz val="16"/>
      <color indexed="9"/>
      <name val="Arial"/>
      <family val="2"/>
    </font>
    <font>
      <sz val="24"/>
      <name val="Arial"/>
      <family val="2"/>
    </font>
    <font>
      <b/>
      <sz val="24"/>
      <color indexed="8"/>
      <name val="Arial"/>
      <family val="2"/>
    </font>
    <font>
      <sz val="24"/>
      <color indexed="8"/>
      <name val="Arial"/>
      <family val="2"/>
    </font>
    <font>
      <b/>
      <sz val="20"/>
      <name val="Times New Roman"/>
      <family val="0"/>
    </font>
    <font>
      <sz val="22.5"/>
      <name val="Arial"/>
      <family val="2"/>
    </font>
    <font>
      <b/>
      <sz val="44.75"/>
      <name val="Arial"/>
      <family val="0"/>
    </font>
    <font>
      <b/>
      <sz val="37.25"/>
      <name val="Arial"/>
      <family val="0"/>
    </font>
    <font>
      <sz val="37.25"/>
      <name val="Arial"/>
      <family val="0"/>
    </font>
    <font>
      <b/>
      <i/>
      <sz val="14"/>
      <name val="Arial"/>
      <family val="2"/>
    </font>
    <font>
      <b/>
      <sz val="11"/>
      <name val="Tahoma"/>
      <family val="2"/>
    </font>
    <font>
      <b/>
      <sz val="14"/>
      <name val="Tahoma"/>
      <family val="2"/>
    </font>
    <font>
      <sz val="14"/>
      <name val="Tahoma"/>
      <family val="2"/>
    </font>
    <font>
      <sz val="26"/>
      <name val="Arial"/>
      <family val="2"/>
    </font>
    <font>
      <sz val="22"/>
      <name val="Arial"/>
      <family val="2"/>
    </font>
    <font>
      <b/>
      <sz val="48"/>
      <name val="Arial"/>
      <family val="2"/>
    </font>
    <font>
      <sz val="16"/>
      <name val="Tahoma"/>
      <family val="2"/>
    </font>
    <font>
      <sz val="20"/>
      <name val="Tahoma"/>
      <family val="2"/>
    </font>
    <font>
      <b/>
      <sz val="20"/>
      <name val="Tahoma"/>
      <family val="2"/>
    </font>
    <font>
      <i/>
      <sz val="20"/>
      <name val="Times New Roman"/>
      <family val="1"/>
    </font>
    <font>
      <b/>
      <sz val="26"/>
      <name val="Arial"/>
      <family val="2"/>
    </font>
    <font>
      <b/>
      <vertAlign val="subscript"/>
      <sz val="22"/>
      <name val="Arial"/>
      <family val="2"/>
    </font>
    <font>
      <b/>
      <sz val="12"/>
      <color indexed="8"/>
      <name val="Arial"/>
      <family val="2"/>
    </font>
    <font>
      <b/>
      <sz val="10"/>
      <color indexed="8"/>
      <name val="Arial"/>
      <family val="2"/>
    </font>
    <font>
      <b/>
      <sz val="16"/>
      <color indexed="8"/>
      <name val="Arial"/>
      <family val="2"/>
    </font>
    <font>
      <sz val="12"/>
      <color indexed="8"/>
      <name val="Arial"/>
      <family val="2"/>
    </font>
    <font>
      <sz val="20"/>
      <color indexed="8"/>
      <name val="Arial"/>
      <family val="2"/>
    </font>
    <font>
      <sz val="18"/>
      <color indexed="8"/>
      <name val="Arial"/>
      <family val="2"/>
    </font>
    <font>
      <b/>
      <sz val="22"/>
      <color indexed="8"/>
      <name val="Arial"/>
      <family val="2"/>
    </font>
    <font>
      <sz val="22"/>
      <color indexed="8"/>
      <name val="Arial"/>
      <family val="2"/>
    </font>
    <font>
      <sz val="19.5"/>
      <name val="Arial"/>
      <family val="2"/>
    </font>
    <font>
      <sz val="1"/>
      <name val="Arial"/>
      <family val="2"/>
    </font>
    <font>
      <sz val="12"/>
      <color indexed="10"/>
      <name val="Arial"/>
      <family val="2"/>
    </font>
    <font>
      <b/>
      <sz val="12"/>
      <color indexed="10"/>
      <name val="Arial"/>
      <family val="2"/>
    </font>
  </fonts>
  <fills count="8">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12"/>
        <bgColor indexed="64"/>
      </patternFill>
    </fill>
  </fills>
  <borders count="84">
    <border>
      <left/>
      <right/>
      <top/>
      <bottom/>
      <diagonal/>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thin"/>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style="thin"/>
      <right style="thin"/>
      <top style="thin"/>
      <bottom style="thin"/>
    </border>
    <border>
      <left style="thin"/>
      <right style="medium"/>
      <top style="thin"/>
      <bottom style="thin"/>
    </border>
    <border>
      <left>
        <color indexed="63"/>
      </left>
      <right>
        <color indexed="63"/>
      </right>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style="thin"/>
      <top style="thin"/>
      <bottom style="medium"/>
    </border>
    <border>
      <left style="thin"/>
      <right style="thin"/>
      <top>
        <color indexed="63"/>
      </top>
      <bottom style="thin"/>
    </border>
    <border>
      <left style="thin"/>
      <right>
        <color indexed="63"/>
      </right>
      <top>
        <color indexed="63"/>
      </top>
      <bottom style="thin"/>
    </border>
    <border>
      <left style="thin"/>
      <right>
        <color indexed="63"/>
      </right>
      <top>
        <color indexed="63"/>
      </top>
      <bottom style="medium"/>
    </border>
    <border>
      <left style="thin"/>
      <right style="medium"/>
      <top>
        <color indexed="63"/>
      </top>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thin"/>
      <top>
        <color indexed="63"/>
      </top>
      <bottom style="medium"/>
    </border>
    <border>
      <left style="medium"/>
      <right style="medium"/>
      <top>
        <color indexed="63"/>
      </top>
      <bottom style="thin"/>
    </border>
    <border>
      <left style="medium"/>
      <right style="thin"/>
      <top style="thin"/>
      <bottom style="thin"/>
    </border>
    <border>
      <left style="medium"/>
      <right style="medium"/>
      <top style="thin"/>
      <bottom style="thin"/>
    </border>
    <border>
      <left style="medium"/>
      <right style="medium"/>
      <top style="thin"/>
      <bottom style="medium"/>
    </border>
    <border>
      <left style="medium"/>
      <right style="thin"/>
      <top style="thin"/>
      <bottom style="medium"/>
    </border>
    <border>
      <left>
        <color indexed="63"/>
      </left>
      <right style="thin"/>
      <top style="thin"/>
      <bottom style="thin"/>
    </border>
    <border>
      <left style="medium"/>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medium"/>
      <bottom>
        <color indexed="63"/>
      </bottom>
    </border>
    <border>
      <left style="medium"/>
      <right style="thin"/>
      <top>
        <color indexed="63"/>
      </top>
      <bottom style="medium"/>
    </border>
    <border>
      <left>
        <color indexed="63"/>
      </left>
      <right>
        <color indexed="63"/>
      </right>
      <top style="medium"/>
      <bottom style="medium"/>
    </border>
    <border>
      <left style="medium"/>
      <right>
        <color indexed="63"/>
      </right>
      <top>
        <color indexed="63"/>
      </top>
      <bottom style="thin"/>
    </border>
    <border>
      <left style="thin"/>
      <right style="thin"/>
      <top style="medium"/>
      <bottom style="thin"/>
    </border>
    <border>
      <left style="medium"/>
      <right style="medium"/>
      <top style="medium"/>
      <bottom style="medium"/>
    </border>
    <border>
      <left style="thin"/>
      <right style="medium"/>
      <top style="medium"/>
      <bottom style="medium"/>
    </border>
    <border>
      <left style="thin"/>
      <right>
        <color indexed="63"/>
      </right>
      <top style="thin"/>
      <bottom style="thin"/>
    </border>
    <border>
      <left>
        <color indexed="63"/>
      </left>
      <right style="thin"/>
      <top>
        <color indexed="63"/>
      </top>
      <bottom>
        <color indexed="63"/>
      </bottom>
    </border>
    <border>
      <left style="thin"/>
      <right style="thin"/>
      <top style="thin"/>
      <bottom style="double"/>
    </border>
    <border>
      <left style="thin"/>
      <right style="medium"/>
      <top style="thin"/>
      <bottom style="double"/>
    </border>
    <border>
      <left>
        <color indexed="63"/>
      </left>
      <right style="thin"/>
      <top>
        <color indexed="63"/>
      </top>
      <bottom style="medium"/>
    </border>
    <border>
      <left style="thin"/>
      <right style="thin"/>
      <top style="medium"/>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double"/>
    </border>
    <border>
      <left>
        <color indexed="63"/>
      </left>
      <right style="thin"/>
      <top style="thin"/>
      <bottom style="double"/>
    </border>
    <border>
      <left style="medium"/>
      <right style="thin"/>
      <top style="medium"/>
      <bottom style="medium"/>
    </border>
    <border>
      <left style="thin"/>
      <right>
        <color indexed="63"/>
      </right>
      <top style="medium"/>
      <bottom style="medium"/>
    </border>
    <border>
      <left>
        <color indexed="63"/>
      </left>
      <right style="thin"/>
      <top style="medium"/>
      <bottom style="mediu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color indexed="63"/>
      </bottom>
    </border>
    <border>
      <left style="medium"/>
      <right style="thin"/>
      <top style="thin"/>
      <bottom style="double"/>
    </border>
    <border>
      <left style="thin"/>
      <right style="thin"/>
      <top style="thin"/>
      <bottom>
        <color indexed="63"/>
      </bottom>
    </border>
    <border>
      <left style="thin"/>
      <right style="medium"/>
      <top>
        <color indexed="63"/>
      </top>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color indexed="63"/>
      </right>
      <top style="medium"/>
      <bottom style="thin"/>
    </border>
  </borders>
  <cellStyleXfs count="22">
    <xf numFmtId="0" fontId="0" fillId="0" borderId="0">
      <alignment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1" fillId="0" borderId="0" applyFont="0" applyFill="0" applyBorder="0" applyAlignment="0" applyProtection="0"/>
  </cellStyleXfs>
  <cellXfs count="904">
    <xf numFmtId="0" fontId="0" fillId="0" borderId="0" xfId="0" applyAlignment="1">
      <alignment wrapText="1"/>
    </xf>
    <xf numFmtId="0" fontId="0" fillId="0" borderId="0" xfId="0" applyAlignment="1">
      <alignment horizontal="center"/>
    </xf>
    <xf numFmtId="0" fontId="0" fillId="0" borderId="0" xfId="0" applyAlignment="1">
      <alignment horizontal="left"/>
    </xf>
    <xf numFmtId="0" fontId="0" fillId="2" borderId="1" xfId="0" applyFill="1" applyBorder="1" applyAlignment="1">
      <alignment wrapText="1"/>
    </xf>
    <xf numFmtId="2" fontId="0" fillId="0" borderId="0" xfId="0" applyNumberFormat="1" applyAlignment="1">
      <alignment wrapText="1"/>
    </xf>
    <xf numFmtId="164" fontId="0" fillId="0" borderId="0" xfId="0" applyNumberFormat="1" applyAlignment="1">
      <alignment horizontal="center"/>
    </xf>
    <xf numFmtId="0" fontId="0" fillId="0" borderId="0" xfId="0" applyFont="1" applyAlignment="1">
      <alignment wrapText="1"/>
    </xf>
    <xf numFmtId="0" fontId="0" fillId="0" borderId="0" xfId="0" applyFont="1" applyAlignment="1">
      <alignment wrapText="1"/>
    </xf>
    <xf numFmtId="0" fontId="0" fillId="0" borderId="0" xfId="0" applyFont="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168" fontId="0" fillId="2" borderId="4" xfId="0" applyNumberFormat="1" applyFill="1" applyBorder="1" applyAlignment="1">
      <alignment horizontal="center"/>
    </xf>
    <xf numFmtId="0" fontId="6" fillId="0" borderId="0" xfId="0" applyFont="1" applyAlignment="1">
      <alignment wrapText="1"/>
    </xf>
    <xf numFmtId="0" fontId="3" fillId="2" borderId="3" xfId="0" applyFont="1" applyFill="1" applyBorder="1" applyAlignment="1">
      <alignment horizontal="center"/>
    </xf>
    <xf numFmtId="0" fontId="3" fillId="2" borderId="5" xfId="0" applyFont="1" applyFill="1" applyBorder="1" applyAlignment="1">
      <alignment horizontal="left"/>
    </xf>
    <xf numFmtId="0" fontId="3" fillId="2" borderId="2" xfId="0" applyFont="1" applyFill="1" applyBorder="1" applyAlignment="1">
      <alignment horizontal="center"/>
    </xf>
    <xf numFmtId="0" fontId="3" fillId="2" borderId="5" xfId="0" applyFont="1" applyFill="1" applyBorder="1" applyAlignment="1">
      <alignment horizontal="center"/>
    </xf>
    <xf numFmtId="164" fontId="3" fillId="2" borderId="6" xfId="0" applyNumberFormat="1" applyFont="1" applyFill="1" applyBorder="1" applyAlignment="1">
      <alignment horizontal="center"/>
    </xf>
    <xf numFmtId="1" fontId="3" fillId="2" borderId="3" xfId="0" applyNumberFormat="1" applyFont="1" applyFill="1" applyBorder="1" applyAlignment="1">
      <alignment horizontal="center"/>
    </xf>
    <xf numFmtId="1" fontId="3" fillId="2" borderId="5" xfId="0" applyNumberFormat="1" applyFont="1" applyFill="1" applyBorder="1" applyAlignment="1">
      <alignment horizontal="center"/>
    </xf>
    <xf numFmtId="1" fontId="3" fillId="2" borderId="7" xfId="0" applyNumberFormat="1" applyFont="1" applyFill="1" applyBorder="1" applyAlignment="1">
      <alignment horizontal="center"/>
    </xf>
    <xf numFmtId="1" fontId="3" fillId="2" borderId="6" xfId="0" applyNumberFormat="1" applyFont="1" applyFill="1" applyBorder="1" applyAlignment="1">
      <alignment horizontal="center"/>
    </xf>
    <xf numFmtId="1" fontId="6" fillId="2" borderId="3" xfId="0" applyNumberFormat="1" applyFont="1" applyFill="1" applyBorder="1" applyAlignment="1">
      <alignment horizontal="center"/>
    </xf>
    <xf numFmtId="0" fontId="0" fillId="2" borderId="8" xfId="0" applyFill="1" applyBorder="1" applyAlignment="1">
      <alignment horizontal="left"/>
    </xf>
    <xf numFmtId="164" fontId="0" fillId="2" borderId="9" xfId="0" applyNumberFormat="1" applyFill="1" applyBorder="1" applyAlignment="1">
      <alignment wrapText="1"/>
    </xf>
    <xf numFmtId="164" fontId="0" fillId="2" borderId="10" xfId="0" applyNumberFormat="1" applyFill="1" applyBorder="1" applyAlignment="1">
      <alignment wrapText="1"/>
    </xf>
    <xf numFmtId="164" fontId="6" fillId="2" borderId="9" xfId="0" applyNumberFormat="1" applyFont="1" applyFill="1" applyBorder="1" applyAlignment="1">
      <alignment wrapText="1"/>
    </xf>
    <xf numFmtId="0" fontId="0" fillId="2" borderId="11" xfId="0" applyFill="1" applyBorder="1" applyAlignment="1">
      <alignment horizontal="left"/>
    </xf>
    <xf numFmtId="164" fontId="0" fillId="2" borderId="12" xfId="0" applyNumberFormat="1" applyFill="1" applyBorder="1" applyAlignment="1">
      <alignment wrapText="1"/>
    </xf>
    <xf numFmtId="164" fontId="0" fillId="2" borderId="13" xfId="0" applyNumberFormat="1" applyFill="1" applyBorder="1" applyAlignment="1">
      <alignment wrapText="1"/>
    </xf>
    <xf numFmtId="164" fontId="6" fillId="2" borderId="12" xfId="0" applyNumberFormat="1" applyFont="1" applyFill="1" applyBorder="1" applyAlignment="1">
      <alignment wrapText="1"/>
    </xf>
    <xf numFmtId="0" fontId="0" fillId="2" borderId="14" xfId="0" applyFill="1" applyBorder="1" applyAlignment="1">
      <alignment horizontal="left"/>
    </xf>
    <xf numFmtId="168" fontId="0" fillId="0" borderId="0" xfId="0" applyNumberFormat="1" applyAlignment="1">
      <alignment horizontal="center"/>
    </xf>
    <xf numFmtId="1" fontId="3" fillId="2" borderId="15" xfId="0" applyNumberFormat="1" applyFont="1" applyFill="1" applyBorder="1" applyAlignment="1">
      <alignment horizontal="center"/>
    </xf>
    <xf numFmtId="1" fontId="3" fillId="2" borderId="12" xfId="0" applyNumberFormat="1" applyFont="1" applyFill="1" applyBorder="1" applyAlignment="1">
      <alignment horizontal="center"/>
    </xf>
    <xf numFmtId="168" fontId="0" fillId="2" borderId="16" xfId="0" applyNumberFormat="1" applyFill="1" applyBorder="1" applyAlignment="1">
      <alignment horizontal="center"/>
    </xf>
    <xf numFmtId="168" fontId="0" fillId="2" borderId="17" xfId="0" applyNumberFormat="1" applyFill="1" applyBorder="1" applyAlignment="1">
      <alignment horizontal="center"/>
    </xf>
    <xf numFmtId="168" fontId="0" fillId="2" borderId="9" xfId="0" applyNumberFormat="1" applyFill="1" applyBorder="1" applyAlignment="1">
      <alignment horizontal="center"/>
    </xf>
    <xf numFmtId="168" fontId="0" fillId="2" borderId="14" xfId="0" applyNumberFormat="1" applyFill="1" applyBorder="1" applyAlignment="1">
      <alignment horizontal="center"/>
    </xf>
    <xf numFmtId="168" fontId="0" fillId="2" borderId="18" xfId="0" applyNumberFormat="1" applyFill="1" applyBorder="1" applyAlignment="1">
      <alignment horizontal="center"/>
    </xf>
    <xf numFmtId="168" fontId="0" fillId="2" borderId="19" xfId="0" applyNumberFormat="1" applyFill="1" applyBorder="1" applyAlignment="1">
      <alignment horizontal="center"/>
    </xf>
    <xf numFmtId="0" fontId="0" fillId="2" borderId="20" xfId="0" applyFill="1" applyBorder="1" applyAlignment="1">
      <alignment horizontal="right"/>
    </xf>
    <xf numFmtId="164" fontId="0" fillId="0" borderId="0" xfId="0" applyNumberFormat="1" applyFont="1" applyAlignment="1">
      <alignment horizontal="center"/>
    </xf>
    <xf numFmtId="2" fontId="0" fillId="0" borderId="0" xfId="0" applyNumberFormat="1" applyFont="1" applyAlignment="1">
      <alignment horizontal="center"/>
    </xf>
    <xf numFmtId="166" fontId="0" fillId="0" borderId="0" xfId="0" applyNumberFormat="1" applyFont="1" applyAlignment="1">
      <alignment horizontal="center"/>
    </xf>
    <xf numFmtId="0" fontId="20" fillId="0" borderId="0" xfId="0" applyFont="1" applyAlignment="1">
      <alignment wrapText="1"/>
    </xf>
    <xf numFmtId="0" fontId="0" fillId="3" borderId="0" xfId="0" applyFill="1" applyBorder="1" applyAlignment="1">
      <alignment wrapText="1"/>
    </xf>
    <xf numFmtId="0" fontId="0" fillId="3" borderId="21" xfId="0" applyFill="1" applyBorder="1" applyAlignment="1">
      <alignment wrapText="1"/>
    </xf>
    <xf numFmtId="0" fontId="0" fillId="4" borderId="16" xfId="0" applyFill="1" applyBorder="1" applyAlignment="1">
      <alignment wrapText="1"/>
    </xf>
    <xf numFmtId="0" fontId="0" fillId="4" borderId="9" xfId="0" applyFill="1" applyBorder="1" applyAlignment="1">
      <alignment wrapText="1"/>
    </xf>
    <xf numFmtId="0" fontId="0" fillId="4" borderId="12" xfId="0" applyFill="1" applyBorder="1" applyAlignment="1">
      <alignment wrapText="1"/>
    </xf>
    <xf numFmtId="0" fontId="0" fillId="3" borderId="22" xfId="0" applyFill="1" applyBorder="1" applyAlignment="1">
      <alignment wrapText="1"/>
    </xf>
    <xf numFmtId="0" fontId="6" fillId="3" borderId="0" xfId="0" applyFont="1" applyFill="1" applyBorder="1" applyAlignment="1">
      <alignment wrapText="1"/>
    </xf>
    <xf numFmtId="164" fontId="6" fillId="3" borderId="0" xfId="0" applyNumberFormat="1" applyFont="1" applyFill="1" applyBorder="1" applyAlignment="1">
      <alignment wrapText="1"/>
    </xf>
    <xf numFmtId="0" fontId="6" fillId="5" borderId="23" xfId="0" applyFont="1" applyFill="1" applyBorder="1" applyAlignment="1">
      <alignment horizontal="center"/>
    </xf>
    <xf numFmtId="0" fontId="6" fillId="5" borderId="24" xfId="0" applyFont="1" applyFill="1" applyBorder="1" applyAlignment="1">
      <alignment horizontal="center"/>
    </xf>
    <xf numFmtId="0" fontId="0" fillId="4" borderId="25" xfId="0" applyFill="1" applyBorder="1" applyAlignment="1">
      <alignment horizontal="center"/>
    </xf>
    <xf numFmtId="0" fontId="0" fillId="4" borderId="26" xfId="0" applyFill="1" applyBorder="1" applyAlignment="1">
      <alignment horizontal="center"/>
    </xf>
    <xf numFmtId="0" fontId="0" fillId="4" borderId="27" xfId="0" applyFill="1" applyBorder="1" applyAlignment="1">
      <alignment horizontal="center"/>
    </xf>
    <xf numFmtId="2" fontId="0" fillId="4" borderId="28" xfId="0" applyNumberFormat="1" applyFill="1" applyBorder="1" applyAlignment="1">
      <alignment horizontal="center"/>
    </xf>
    <xf numFmtId="0" fontId="0" fillId="4" borderId="29" xfId="0" applyFill="1" applyBorder="1" applyAlignment="1">
      <alignment horizontal="center"/>
    </xf>
    <xf numFmtId="0" fontId="0" fillId="4" borderId="30" xfId="0" applyFill="1" applyBorder="1" applyAlignment="1">
      <alignment horizontal="center"/>
    </xf>
    <xf numFmtId="2" fontId="0" fillId="4" borderId="31" xfId="0" applyNumberFormat="1" applyFill="1" applyBorder="1" applyAlignment="1">
      <alignment horizontal="center"/>
    </xf>
    <xf numFmtId="2" fontId="0" fillId="4" borderId="9" xfId="0" applyNumberFormat="1" applyFill="1" applyBorder="1" applyAlignment="1">
      <alignment horizontal="center"/>
    </xf>
    <xf numFmtId="2" fontId="0" fillId="4" borderId="12" xfId="0" applyNumberFormat="1" applyFill="1" applyBorder="1" applyAlignment="1">
      <alignment horizontal="center"/>
    </xf>
    <xf numFmtId="1" fontId="0" fillId="4" borderId="27" xfId="0" applyNumberFormat="1" applyFill="1" applyBorder="1" applyAlignment="1">
      <alignment horizontal="center"/>
    </xf>
    <xf numFmtId="1" fontId="0" fillId="4" borderId="7" xfId="0" applyNumberFormat="1" applyFill="1" applyBorder="1" applyAlignment="1">
      <alignment horizontal="center"/>
    </xf>
    <xf numFmtId="0" fontId="0" fillId="4" borderId="7" xfId="0" applyFill="1" applyBorder="1" applyAlignment="1">
      <alignment horizontal="center"/>
    </xf>
    <xf numFmtId="2" fontId="0" fillId="4" borderId="32" xfId="0" applyNumberFormat="1" applyFill="1" applyBorder="1" applyAlignment="1">
      <alignment horizontal="center"/>
    </xf>
    <xf numFmtId="0" fontId="0" fillId="4" borderId="33" xfId="0" applyFill="1" applyBorder="1" applyAlignment="1">
      <alignment horizontal="center"/>
    </xf>
    <xf numFmtId="0" fontId="0" fillId="4" borderId="28" xfId="0" applyFill="1" applyBorder="1" applyAlignment="1">
      <alignment horizontal="center"/>
    </xf>
    <xf numFmtId="0" fontId="0" fillId="4" borderId="31" xfId="0" applyFill="1" applyBorder="1" applyAlignment="1">
      <alignment horizontal="center"/>
    </xf>
    <xf numFmtId="10" fontId="0" fillId="4" borderId="0" xfId="0" applyNumberFormat="1" applyFill="1" applyBorder="1" applyAlignment="1">
      <alignment horizontal="center"/>
    </xf>
    <xf numFmtId="0" fontId="0" fillId="4" borderId="5" xfId="0" applyFill="1" applyBorder="1" applyAlignment="1">
      <alignment wrapText="1"/>
    </xf>
    <xf numFmtId="0" fontId="0" fillId="4" borderId="5" xfId="0" applyFont="1" applyFill="1" applyBorder="1" applyAlignment="1">
      <alignment horizontal="center"/>
    </xf>
    <xf numFmtId="0" fontId="0" fillId="4" borderId="0" xfId="0" applyFont="1" applyFill="1" applyBorder="1" applyAlignment="1">
      <alignment horizontal="center"/>
    </xf>
    <xf numFmtId="164" fontId="0" fillId="4" borderId="0" xfId="0" applyNumberFormat="1" applyFont="1" applyFill="1" applyBorder="1" applyAlignment="1">
      <alignment horizontal="center"/>
    </xf>
    <xf numFmtId="166" fontId="0" fillId="4" borderId="0" xfId="0" applyNumberFormat="1" applyFont="1" applyFill="1" applyBorder="1" applyAlignment="1">
      <alignment horizontal="center"/>
    </xf>
    <xf numFmtId="2" fontId="0" fillId="4" borderId="0" xfId="0" applyNumberFormat="1" applyFont="1" applyFill="1" applyBorder="1" applyAlignment="1">
      <alignment horizontal="center"/>
    </xf>
    <xf numFmtId="0" fontId="0" fillId="4" borderId="6" xfId="0" applyFont="1" applyFill="1" applyBorder="1" applyAlignment="1">
      <alignment wrapText="1"/>
    </xf>
    <xf numFmtId="0" fontId="0" fillId="4" borderId="0" xfId="0" applyFont="1" applyFill="1" applyBorder="1" applyAlignment="1">
      <alignment horizontal="right"/>
    </xf>
    <xf numFmtId="0" fontId="0" fillId="4" borderId="34" xfId="0" applyFont="1" applyFill="1" applyBorder="1" applyAlignment="1">
      <alignment horizontal="center"/>
    </xf>
    <xf numFmtId="164" fontId="0" fillId="4" borderId="21" xfId="0" applyNumberFormat="1" applyFont="1" applyFill="1" applyBorder="1" applyAlignment="1">
      <alignment horizontal="center"/>
    </xf>
    <xf numFmtId="166" fontId="0" fillId="4" borderId="21" xfId="0" applyNumberFormat="1" applyFont="1" applyFill="1" applyBorder="1" applyAlignment="1">
      <alignment horizontal="center"/>
    </xf>
    <xf numFmtId="2" fontId="0" fillId="4" borderId="21" xfId="0" applyNumberFormat="1" applyFont="1" applyFill="1" applyBorder="1" applyAlignment="1">
      <alignment horizontal="center"/>
    </xf>
    <xf numFmtId="0" fontId="0" fillId="4" borderId="35" xfId="0" applyFont="1" applyFill="1" applyBorder="1" applyAlignment="1">
      <alignment wrapText="1"/>
    </xf>
    <xf numFmtId="0" fontId="0" fillId="4" borderId="0" xfId="0" applyFont="1" applyFill="1" applyBorder="1" applyAlignment="1">
      <alignment wrapText="1"/>
    </xf>
    <xf numFmtId="0" fontId="0" fillId="4" borderId="21" xfId="0" applyFont="1" applyFill="1" applyBorder="1" applyAlignment="1">
      <alignment horizontal="center"/>
    </xf>
    <xf numFmtId="0" fontId="0" fillId="4" borderId="36" xfId="0" applyFill="1" applyBorder="1" applyAlignment="1">
      <alignment wrapText="1"/>
    </xf>
    <xf numFmtId="164" fontId="6" fillId="4" borderId="0" xfId="0" applyNumberFormat="1" applyFont="1" applyFill="1" applyBorder="1" applyAlignment="1">
      <alignment wrapText="1"/>
    </xf>
    <xf numFmtId="0" fontId="0" fillId="4" borderId="34" xfId="0" applyFill="1" applyBorder="1" applyAlignment="1">
      <alignment wrapText="1"/>
    </xf>
    <xf numFmtId="164" fontId="6" fillId="4" borderId="21" xfId="0" applyNumberFormat="1" applyFont="1" applyFill="1" applyBorder="1" applyAlignment="1">
      <alignment wrapText="1"/>
    </xf>
    <xf numFmtId="0" fontId="6" fillId="4" borderId="22" xfId="0" applyFont="1" applyFill="1" applyBorder="1" applyAlignment="1">
      <alignment wrapText="1"/>
    </xf>
    <xf numFmtId="0" fontId="6" fillId="4" borderId="22" xfId="0" applyFont="1" applyFill="1" applyBorder="1" applyAlignment="1">
      <alignment horizontal="right"/>
    </xf>
    <xf numFmtId="164" fontId="6" fillId="4" borderId="37" xfId="0" applyNumberFormat="1" applyFont="1" applyFill="1" applyBorder="1" applyAlignment="1">
      <alignment horizontal="left"/>
    </xf>
    <xf numFmtId="0" fontId="6" fillId="4" borderId="0" xfId="0" applyFont="1" applyFill="1" applyBorder="1" applyAlignment="1">
      <alignment wrapText="1"/>
    </xf>
    <xf numFmtId="0" fontId="6" fillId="4" borderId="0" xfId="0" applyFont="1" applyFill="1" applyBorder="1" applyAlignment="1">
      <alignment horizontal="right"/>
    </xf>
    <xf numFmtId="164" fontId="6" fillId="4" borderId="6" xfId="0" applyNumberFormat="1" applyFont="1" applyFill="1" applyBorder="1" applyAlignment="1">
      <alignment horizontal="left"/>
    </xf>
    <xf numFmtId="0" fontId="6" fillId="4" borderId="21" xfId="0" applyFont="1" applyFill="1" applyBorder="1" applyAlignment="1">
      <alignment wrapText="1"/>
    </xf>
    <xf numFmtId="0" fontId="6" fillId="4" borderId="21" xfId="0" applyFont="1" applyFill="1" applyBorder="1" applyAlignment="1">
      <alignment horizontal="right"/>
    </xf>
    <xf numFmtId="0" fontId="6" fillId="4" borderId="35" xfId="0" applyFont="1" applyFill="1" applyBorder="1" applyAlignment="1">
      <alignment horizontal="left"/>
    </xf>
    <xf numFmtId="10" fontId="0" fillId="4" borderId="0" xfId="0" applyNumberFormat="1" applyFont="1" applyFill="1" applyBorder="1" applyAlignment="1">
      <alignment horizontal="center"/>
    </xf>
    <xf numFmtId="2" fontId="0" fillId="4" borderId="0" xfId="0" applyNumberFormat="1" applyFont="1" applyFill="1" applyBorder="1" applyAlignment="1">
      <alignment horizontal="left"/>
    </xf>
    <xf numFmtId="164" fontId="0" fillId="4" borderId="0" xfId="0" applyNumberFormat="1" applyFont="1" applyFill="1" applyBorder="1" applyAlignment="1">
      <alignment horizontal="right"/>
    </xf>
    <xf numFmtId="4" fontId="6" fillId="4" borderId="0" xfId="0" applyNumberFormat="1" applyFont="1" applyFill="1" applyBorder="1" applyAlignment="1">
      <alignment horizontal="center"/>
    </xf>
    <xf numFmtId="4" fontId="0" fillId="4" borderId="0" xfId="0" applyNumberFormat="1" applyFont="1" applyFill="1" applyBorder="1" applyAlignment="1">
      <alignment horizontal="center"/>
    </xf>
    <xf numFmtId="0" fontId="0" fillId="6" borderId="1" xfId="0" applyFill="1" applyBorder="1" applyAlignment="1">
      <alignment wrapText="1"/>
    </xf>
    <xf numFmtId="164" fontId="6" fillId="6" borderId="10" xfId="0" applyNumberFormat="1" applyFont="1" applyFill="1" applyBorder="1" applyAlignment="1">
      <alignment horizontal="center"/>
    </xf>
    <xf numFmtId="0" fontId="6" fillId="6" borderId="38" xfId="0" applyFont="1" applyFill="1" applyBorder="1" applyAlignment="1">
      <alignment horizontal="center"/>
    </xf>
    <xf numFmtId="0" fontId="6" fillId="6" borderId="39" xfId="0" applyFont="1" applyFill="1" applyBorder="1" applyAlignment="1">
      <alignment horizontal="center"/>
    </xf>
    <xf numFmtId="0" fontId="6" fillId="6" borderId="40" xfId="0" applyFont="1" applyFill="1" applyBorder="1" applyAlignment="1">
      <alignment horizontal="center"/>
    </xf>
    <xf numFmtId="164" fontId="6" fillId="6" borderId="41" xfId="0" applyNumberFormat="1" applyFont="1" applyFill="1" applyBorder="1" applyAlignment="1">
      <alignment horizontal="center"/>
    </xf>
    <xf numFmtId="164" fontId="6" fillId="6" borderId="42" xfId="0" applyNumberFormat="1" applyFont="1" applyFill="1" applyBorder="1" applyAlignment="1">
      <alignment horizontal="center"/>
    </xf>
    <xf numFmtId="4" fontId="6" fillId="6" borderId="41" xfId="0" applyNumberFormat="1" applyFont="1" applyFill="1" applyBorder="1" applyAlignment="1">
      <alignment horizontal="center"/>
    </xf>
    <xf numFmtId="4" fontId="6" fillId="6" borderId="42" xfId="0" applyNumberFormat="1" applyFont="1" applyFill="1" applyBorder="1" applyAlignment="1">
      <alignment horizontal="center"/>
    </xf>
    <xf numFmtId="3" fontId="6" fillId="6" borderId="43" xfId="0" applyNumberFormat="1" applyFont="1" applyFill="1" applyBorder="1" applyAlignment="1">
      <alignment horizontal="center"/>
    </xf>
    <xf numFmtId="3" fontId="6" fillId="6" borderId="42" xfId="0" applyNumberFormat="1" applyFont="1" applyFill="1" applyBorder="1" applyAlignment="1">
      <alignment horizontal="center"/>
    </xf>
    <xf numFmtId="164" fontId="6" fillId="6" borderId="28" xfId="0" applyNumberFormat="1" applyFont="1" applyFill="1" applyBorder="1" applyAlignment="1">
      <alignment horizontal="center"/>
    </xf>
    <xf numFmtId="4" fontId="6" fillId="6" borderId="28" xfId="0" applyNumberFormat="1" applyFont="1" applyFill="1" applyBorder="1" applyAlignment="1">
      <alignment horizontal="center"/>
    </xf>
    <xf numFmtId="4" fontId="6" fillId="6" borderId="10" xfId="0" applyNumberFormat="1" applyFont="1" applyFill="1" applyBorder="1" applyAlignment="1">
      <alignment horizontal="center"/>
    </xf>
    <xf numFmtId="3" fontId="6" fillId="6" borderId="32" xfId="0" applyNumberFormat="1" applyFont="1" applyFill="1" applyBorder="1" applyAlignment="1">
      <alignment horizontal="center"/>
    </xf>
    <xf numFmtId="3" fontId="6" fillId="6" borderId="10" xfId="0" applyNumberFormat="1" applyFont="1" applyFill="1" applyBorder="1" applyAlignment="1">
      <alignment horizontal="center"/>
    </xf>
    <xf numFmtId="164" fontId="6" fillId="6" borderId="31" xfId="0" applyNumberFormat="1" applyFont="1" applyFill="1" applyBorder="1" applyAlignment="1">
      <alignment horizontal="center"/>
    </xf>
    <xf numFmtId="164" fontId="6" fillId="6" borderId="13" xfId="0" applyNumberFormat="1" applyFont="1" applyFill="1" applyBorder="1" applyAlignment="1">
      <alignment horizontal="center"/>
    </xf>
    <xf numFmtId="4" fontId="6" fillId="6" borderId="31" xfId="0" applyNumberFormat="1" applyFont="1" applyFill="1" applyBorder="1" applyAlignment="1">
      <alignment horizontal="center"/>
    </xf>
    <xf numFmtId="4" fontId="6" fillId="6" borderId="13" xfId="0" applyNumberFormat="1" applyFont="1" applyFill="1" applyBorder="1" applyAlignment="1">
      <alignment horizontal="center"/>
    </xf>
    <xf numFmtId="3" fontId="6" fillId="6" borderId="15" xfId="0" applyNumberFormat="1" applyFont="1" applyFill="1" applyBorder="1" applyAlignment="1">
      <alignment horizontal="center"/>
    </xf>
    <xf numFmtId="3" fontId="6" fillId="6" borderId="13" xfId="0" applyNumberFormat="1" applyFont="1" applyFill="1" applyBorder="1" applyAlignment="1">
      <alignment horizontal="center"/>
    </xf>
    <xf numFmtId="0" fontId="6" fillId="6" borderId="44" xfId="0" applyFont="1" applyFill="1" applyBorder="1" applyAlignment="1">
      <alignment horizontal="center"/>
    </xf>
    <xf numFmtId="0" fontId="6" fillId="6" borderId="45" xfId="0" applyFont="1" applyFill="1" applyBorder="1" applyAlignment="1">
      <alignment horizontal="center"/>
    </xf>
    <xf numFmtId="0" fontId="6" fillId="6" borderId="46" xfId="0" applyFont="1" applyFill="1" applyBorder="1" applyAlignment="1">
      <alignment horizontal="center"/>
    </xf>
    <xf numFmtId="0" fontId="25" fillId="0" borderId="0" xfId="0" applyFont="1" applyAlignment="1">
      <alignment wrapText="1"/>
    </xf>
    <xf numFmtId="0" fontId="26" fillId="0" borderId="0" xfId="0" applyFont="1" applyAlignment="1">
      <alignment wrapText="1"/>
    </xf>
    <xf numFmtId="0" fontId="16" fillId="6" borderId="2" xfId="0" applyFont="1" applyFill="1" applyBorder="1" applyAlignment="1">
      <alignment horizontal="center" wrapText="1"/>
    </xf>
    <xf numFmtId="2" fontId="16" fillId="6" borderId="47" xfId="0" applyNumberFormat="1" applyFont="1" applyFill="1" applyBorder="1" applyAlignment="1">
      <alignment horizontal="center"/>
    </xf>
    <xf numFmtId="2" fontId="16" fillId="6" borderId="2" xfId="0" applyNumberFormat="1" applyFont="1" applyFill="1" applyBorder="1" applyAlignment="1">
      <alignment horizontal="center"/>
    </xf>
    <xf numFmtId="2" fontId="16" fillId="6" borderId="36" xfId="0" applyNumberFormat="1" applyFont="1" applyFill="1" applyBorder="1" applyAlignment="1">
      <alignment horizontal="center"/>
    </xf>
    <xf numFmtId="2" fontId="16" fillId="6" borderId="23" xfId="0" applyNumberFormat="1" applyFont="1" applyFill="1" applyBorder="1" applyAlignment="1">
      <alignment horizontal="center"/>
    </xf>
    <xf numFmtId="2" fontId="16" fillId="6" borderId="24" xfId="0" applyNumberFormat="1" applyFont="1" applyFill="1" applyBorder="1" applyAlignment="1">
      <alignment horizontal="center"/>
    </xf>
    <xf numFmtId="164" fontId="6" fillId="0" borderId="0" xfId="0" applyNumberFormat="1" applyFont="1" applyAlignment="1">
      <alignment wrapText="1"/>
    </xf>
    <xf numFmtId="0" fontId="14" fillId="0" borderId="0" xfId="0" applyFont="1" applyAlignment="1">
      <alignment wrapText="1"/>
    </xf>
    <xf numFmtId="0" fontId="25" fillId="4" borderId="28" xfId="0" applyFont="1" applyFill="1" applyBorder="1" applyAlignment="1">
      <alignment wrapText="1"/>
    </xf>
    <xf numFmtId="0" fontId="25" fillId="4" borderId="9" xfId="0" applyFont="1" applyFill="1" applyBorder="1" applyAlignment="1">
      <alignment horizontal="center"/>
    </xf>
    <xf numFmtId="0" fontId="25" fillId="4" borderId="10" xfId="0" applyFont="1" applyFill="1" applyBorder="1" applyAlignment="1">
      <alignment horizontal="center"/>
    </xf>
    <xf numFmtId="0" fontId="25" fillId="4" borderId="31" xfId="0" applyFont="1" applyFill="1" applyBorder="1" applyAlignment="1">
      <alignment wrapText="1"/>
    </xf>
    <xf numFmtId="0" fontId="25" fillId="4" borderId="12" xfId="0" applyFont="1" applyFill="1" applyBorder="1" applyAlignment="1">
      <alignment horizontal="center"/>
    </xf>
    <xf numFmtId="0" fontId="25" fillId="4" borderId="13" xfId="0" applyFont="1" applyFill="1" applyBorder="1" applyAlignment="1">
      <alignment horizontal="center"/>
    </xf>
    <xf numFmtId="0" fontId="0" fillId="4" borderId="21" xfId="0" applyFont="1" applyFill="1" applyBorder="1" applyAlignment="1">
      <alignment wrapText="1"/>
    </xf>
    <xf numFmtId="0" fontId="35" fillId="0" borderId="0" xfId="0" applyFont="1" applyAlignment="1">
      <alignment wrapText="1"/>
    </xf>
    <xf numFmtId="0" fontId="10" fillId="6" borderId="7" xfId="0" applyFont="1" applyFill="1" applyBorder="1" applyAlignment="1">
      <alignment horizontal="center" vertical="center" wrapText="1"/>
    </xf>
    <xf numFmtId="2" fontId="10" fillId="6" borderId="48" xfId="0" applyNumberFormat="1" applyFont="1" applyFill="1" applyBorder="1" applyAlignment="1">
      <alignment horizontal="center" vertical="center"/>
    </xf>
    <xf numFmtId="2" fontId="10" fillId="6" borderId="26" xfId="0" applyNumberFormat="1" applyFont="1" applyFill="1" applyBorder="1" applyAlignment="1">
      <alignment horizontal="center" vertical="center"/>
    </xf>
    <xf numFmtId="2" fontId="10" fillId="6" borderId="19" xfId="0" applyNumberFormat="1" applyFont="1" applyFill="1" applyBorder="1" applyAlignment="1">
      <alignment horizontal="center" vertical="center"/>
    </xf>
    <xf numFmtId="2" fontId="10" fillId="6" borderId="34" xfId="0" applyNumberFormat="1" applyFont="1" applyFill="1" applyBorder="1" applyAlignment="1">
      <alignment horizontal="center" vertical="center"/>
    </xf>
    <xf numFmtId="2" fontId="10" fillId="6" borderId="7" xfId="0" applyNumberFormat="1" applyFont="1" applyFill="1" applyBorder="1" applyAlignment="1">
      <alignment horizontal="center" vertical="center"/>
    </xf>
    <xf numFmtId="0" fontId="35" fillId="0" borderId="0" xfId="0" applyFont="1" applyAlignment="1">
      <alignment vertical="center"/>
    </xf>
    <xf numFmtId="0" fontId="34" fillId="6" borderId="49" xfId="0" applyFont="1" applyFill="1" applyBorder="1" applyAlignment="1">
      <alignment horizontal="right"/>
    </xf>
    <xf numFmtId="176" fontId="32" fillId="6" borderId="20" xfId="0" applyNumberFormat="1" applyFont="1" applyFill="1" applyBorder="1" applyAlignment="1">
      <alignment horizontal="left"/>
    </xf>
    <xf numFmtId="0" fontId="10" fillId="6" borderId="5" xfId="0" applyFont="1" applyFill="1" applyBorder="1" applyAlignment="1">
      <alignment horizontal="center" vertical="center"/>
    </xf>
    <xf numFmtId="175" fontId="10" fillId="6" borderId="6" xfId="0" applyNumberFormat="1" applyFont="1" applyFill="1" applyBorder="1" applyAlignment="1">
      <alignment horizontal="center" vertical="center" wrapText="1"/>
    </xf>
    <xf numFmtId="1" fontId="10" fillId="6" borderId="6" xfId="0" applyNumberFormat="1" applyFont="1" applyFill="1" applyBorder="1" applyAlignment="1">
      <alignment horizontal="center" vertical="center" wrapText="1"/>
    </xf>
    <xf numFmtId="0" fontId="10" fillId="6" borderId="50" xfId="0" applyFont="1" applyFill="1" applyBorder="1" applyAlignment="1">
      <alignment horizontal="center" vertical="center"/>
    </xf>
    <xf numFmtId="2" fontId="10" fillId="6" borderId="41" xfId="0" applyNumberFormat="1" applyFont="1" applyFill="1" applyBorder="1" applyAlignment="1">
      <alignment horizontal="center" vertical="center"/>
    </xf>
    <xf numFmtId="2" fontId="10" fillId="6" borderId="42" xfId="0" applyNumberFormat="1" applyFont="1" applyFill="1" applyBorder="1" applyAlignment="1">
      <alignment horizontal="center" vertical="center"/>
    </xf>
    <xf numFmtId="9" fontId="10" fillId="6" borderId="44" xfId="0" applyNumberFormat="1" applyFont="1" applyFill="1" applyBorder="1" applyAlignment="1">
      <alignment horizontal="center" vertical="center"/>
    </xf>
    <xf numFmtId="175" fontId="10" fillId="6" borderId="51" xfId="0" applyNumberFormat="1" applyFont="1" applyFill="1" applyBorder="1" applyAlignment="1">
      <alignment horizontal="center" vertical="center"/>
    </xf>
    <xf numFmtId="175" fontId="10" fillId="6" borderId="42" xfId="0" applyNumberFormat="1" applyFont="1" applyFill="1" applyBorder="1" applyAlignment="1">
      <alignment horizontal="center" vertical="center"/>
    </xf>
    <xf numFmtId="0" fontId="10" fillId="6" borderId="45" xfId="0" applyFont="1" applyFill="1" applyBorder="1" applyAlignment="1">
      <alignment horizontal="center" vertical="center"/>
    </xf>
    <xf numFmtId="2" fontId="10" fillId="6" borderId="28" xfId="0" applyNumberFormat="1" applyFont="1" applyFill="1" applyBorder="1" applyAlignment="1">
      <alignment horizontal="center" vertical="center"/>
    </xf>
    <xf numFmtId="2" fontId="10" fillId="6" borderId="4" xfId="0" applyNumberFormat="1" applyFont="1" applyFill="1" applyBorder="1" applyAlignment="1">
      <alignment horizontal="center" vertical="center"/>
    </xf>
    <xf numFmtId="9" fontId="10" fillId="6" borderId="45" xfId="0" applyNumberFormat="1" applyFont="1" applyFill="1" applyBorder="1" applyAlignment="1">
      <alignment horizontal="center" vertical="center"/>
    </xf>
    <xf numFmtId="175" fontId="10" fillId="6" borderId="9" xfId="0" applyNumberFormat="1" applyFont="1" applyFill="1" applyBorder="1" applyAlignment="1">
      <alignment horizontal="center" vertical="center"/>
    </xf>
    <xf numFmtId="175" fontId="10" fillId="6" borderId="10" xfId="0" applyNumberFormat="1" applyFont="1" applyFill="1" applyBorder="1" applyAlignment="1">
      <alignment horizontal="center" vertical="center"/>
    </xf>
    <xf numFmtId="0" fontId="10" fillId="6" borderId="46" xfId="0" applyFont="1" applyFill="1" applyBorder="1" applyAlignment="1">
      <alignment horizontal="center" vertical="center"/>
    </xf>
    <xf numFmtId="2" fontId="10" fillId="6" borderId="31" xfId="0" applyNumberFormat="1" applyFont="1" applyFill="1" applyBorder="1" applyAlignment="1">
      <alignment horizontal="center" vertical="center"/>
    </xf>
    <xf numFmtId="2" fontId="10" fillId="6" borderId="13" xfId="0" applyNumberFormat="1" applyFont="1" applyFill="1" applyBorder="1" applyAlignment="1">
      <alignment horizontal="center" vertical="center"/>
    </xf>
    <xf numFmtId="9" fontId="10" fillId="6" borderId="46" xfId="0" applyNumberFormat="1" applyFont="1" applyFill="1" applyBorder="1" applyAlignment="1">
      <alignment horizontal="center" vertical="center"/>
    </xf>
    <xf numFmtId="175" fontId="10" fillId="6" borderId="12" xfId="0" applyNumberFormat="1" applyFont="1" applyFill="1" applyBorder="1" applyAlignment="1">
      <alignment horizontal="center" vertical="center"/>
    </xf>
    <xf numFmtId="175" fontId="10" fillId="6" borderId="13" xfId="0" applyNumberFormat="1" applyFont="1" applyFill="1" applyBorder="1" applyAlignment="1">
      <alignment horizontal="center" vertical="center"/>
    </xf>
    <xf numFmtId="176" fontId="34" fillId="4" borderId="52" xfId="0" applyNumberFormat="1" applyFont="1" applyFill="1" applyBorder="1" applyAlignment="1">
      <alignment horizontal="center"/>
    </xf>
    <xf numFmtId="164" fontId="10" fillId="6" borderId="41" xfId="0" applyNumberFormat="1" applyFont="1" applyFill="1" applyBorder="1" applyAlignment="1">
      <alignment horizontal="center" vertical="center"/>
    </xf>
    <xf numFmtId="164" fontId="10" fillId="6" borderId="42" xfId="0" applyNumberFormat="1" applyFont="1" applyFill="1" applyBorder="1" applyAlignment="1">
      <alignment horizontal="center" vertical="center"/>
    </xf>
    <xf numFmtId="164" fontId="10" fillId="6" borderId="28" xfId="0" applyNumberFormat="1" applyFont="1" applyFill="1" applyBorder="1" applyAlignment="1">
      <alignment horizontal="center" vertical="center"/>
    </xf>
    <xf numFmtId="164" fontId="10" fillId="6" borderId="4" xfId="0" applyNumberFormat="1" applyFont="1" applyFill="1" applyBorder="1" applyAlignment="1">
      <alignment horizontal="center" vertical="center"/>
    </xf>
    <xf numFmtId="164" fontId="10" fillId="6" borderId="31" xfId="0" applyNumberFormat="1" applyFont="1" applyFill="1" applyBorder="1" applyAlignment="1">
      <alignment horizontal="center" vertical="center"/>
    </xf>
    <xf numFmtId="164" fontId="10" fillId="6" borderId="13" xfId="0" applyNumberFormat="1" applyFont="1" applyFill="1" applyBorder="1" applyAlignment="1">
      <alignment horizontal="center" vertical="center"/>
    </xf>
    <xf numFmtId="0" fontId="10" fillId="6" borderId="34" xfId="0" applyFont="1" applyFill="1" applyBorder="1" applyAlignment="1">
      <alignment horizontal="center" vertical="center"/>
    </xf>
    <xf numFmtId="1" fontId="10" fillId="6" borderId="35" xfId="0" applyNumberFormat="1" applyFont="1" applyFill="1" applyBorder="1" applyAlignment="1">
      <alignment horizontal="center" vertical="center" wrapText="1"/>
    </xf>
    <xf numFmtId="0" fontId="35" fillId="4" borderId="0" xfId="0" applyFont="1" applyFill="1" applyBorder="1" applyAlignment="1">
      <alignment horizontal="center" vertical="center"/>
    </xf>
    <xf numFmtId="0" fontId="35" fillId="4" borderId="0" xfId="0" applyFont="1" applyFill="1" applyBorder="1" applyAlignment="1">
      <alignment horizontal="center"/>
    </xf>
    <xf numFmtId="0" fontId="35" fillId="6" borderId="36" xfId="0" applyFont="1" applyFill="1" applyBorder="1" applyAlignment="1">
      <alignment wrapText="1"/>
    </xf>
    <xf numFmtId="0" fontId="37" fillId="6" borderId="37" xfId="0" applyFont="1" applyFill="1" applyBorder="1" applyAlignment="1">
      <alignment horizontal="right"/>
    </xf>
    <xf numFmtId="9" fontId="10" fillId="6" borderId="41" xfId="0" applyNumberFormat="1" applyFont="1" applyFill="1" applyBorder="1" applyAlignment="1">
      <alignment horizontal="center" vertical="center"/>
    </xf>
    <xf numFmtId="9" fontId="10" fillId="6" borderId="28" xfId="0" applyNumberFormat="1" applyFont="1" applyFill="1" applyBorder="1" applyAlignment="1">
      <alignment horizontal="center" vertical="center"/>
    </xf>
    <xf numFmtId="164" fontId="10" fillId="6" borderId="10" xfId="0" applyNumberFormat="1" applyFont="1" applyFill="1" applyBorder="1" applyAlignment="1">
      <alignment horizontal="center" vertical="center"/>
    </xf>
    <xf numFmtId="9" fontId="10" fillId="6" borderId="31" xfId="0" applyNumberFormat="1" applyFont="1" applyFill="1" applyBorder="1" applyAlignment="1">
      <alignment horizontal="center" vertical="center"/>
    </xf>
    <xf numFmtId="164" fontId="10" fillId="6" borderId="34" xfId="0" applyNumberFormat="1" applyFont="1" applyFill="1" applyBorder="1" applyAlignment="1">
      <alignment horizontal="center" vertical="center"/>
    </xf>
    <xf numFmtId="164" fontId="10" fillId="6" borderId="53" xfId="0" applyNumberFormat="1" applyFont="1" applyFill="1" applyBorder="1" applyAlignment="1">
      <alignment horizontal="center" vertical="center"/>
    </xf>
    <xf numFmtId="0" fontId="10" fillId="6" borderId="2" xfId="0" applyFont="1" applyFill="1" applyBorder="1" applyAlignment="1">
      <alignment horizontal="center" wrapText="1"/>
    </xf>
    <xf numFmtId="2" fontId="10" fillId="6" borderId="23" xfId="0" applyNumberFormat="1" applyFont="1" applyFill="1" applyBorder="1" applyAlignment="1">
      <alignment horizontal="center"/>
    </xf>
    <xf numFmtId="2" fontId="10" fillId="6" borderId="47" xfId="0" applyNumberFormat="1" applyFont="1" applyFill="1" applyBorder="1" applyAlignment="1">
      <alignment horizontal="center"/>
    </xf>
    <xf numFmtId="2" fontId="10" fillId="6" borderId="24" xfId="0" applyNumberFormat="1" applyFont="1" applyFill="1" applyBorder="1" applyAlignment="1">
      <alignment horizontal="center"/>
    </xf>
    <xf numFmtId="2" fontId="10" fillId="6" borderId="36" xfId="0" applyNumberFormat="1" applyFont="1" applyFill="1" applyBorder="1" applyAlignment="1">
      <alignment horizontal="center"/>
    </xf>
    <xf numFmtId="2" fontId="10" fillId="6" borderId="2" xfId="0" applyNumberFormat="1" applyFont="1" applyFill="1" applyBorder="1" applyAlignment="1">
      <alignment horizontal="center"/>
    </xf>
    <xf numFmtId="0" fontId="10" fillId="4" borderId="34" xfId="0" applyFont="1" applyFill="1" applyBorder="1" applyAlignment="1">
      <alignment horizontal="center" vertical="center"/>
    </xf>
    <xf numFmtId="2" fontId="10" fillId="4" borderId="21" xfId="0" applyNumberFormat="1" applyFont="1" applyFill="1" applyBorder="1" applyAlignment="1">
      <alignment horizontal="center" vertical="center"/>
    </xf>
    <xf numFmtId="0" fontId="35" fillId="4" borderId="21" xfId="0" applyFont="1" applyFill="1" applyBorder="1" applyAlignment="1">
      <alignment horizontal="center"/>
    </xf>
    <xf numFmtId="2" fontId="37" fillId="4" borderId="20" xfId="0" applyNumberFormat="1" applyFont="1" applyFill="1" applyBorder="1" applyAlignment="1">
      <alignment horizontal="right" vertical="center"/>
    </xf>
    <xf numFmtId="2" fontId="37" fillId="4" borderId="35" xfId="0" applyNumberFormat="1" applyFont="1" applyFill="1" applyBorder="1" applyAlignment="1">
      <alignment horizontal="right" vertical="center"/>
    </xf>
    <xf numFmtId="2" fontId="10" fillId="6" borderId="53" xfId="0" applyNumberFormat="1" applyFont="1" applyFill="1" applyBorder="1" applyAlignment="1">
      <alignment horizontal="center" vertical="center"/>
    </xf>
    <xf numFmtId="0" fontId="0" fillId="4" borderId="22" xfId="0" applyFill="1" applyBorder="1" applyAlignment="1">
      <alignment horizontal="center"/>
    </xf>
    <xf numFmtId="0" fontId="0" fillId="0" borderId="0" xfId="0" applyAlignment="1">
      <alignment horizontal="center" wrapText="1"/>
    </xf>
    <xf numFmtId="0" fontId="0" fillId="0" borderId="0" xfId="0" applyAlignment="1">
      <alignment vertical="center" wrapText="1"/>
    </xf>
    <xf numFmtId="0" fontId="6" fillId="6" borderId="9" xfId="0" applyFont="1" applyFill="1" applyBorder="1" applyAlignment="1">
      <alignment horizontal="center" wrapText="1"/>
    </xf>
    <xf numFmtId="0" fontId="38" fillId="6" borderId="9" xfId="0" applyFont="1" applyFill="1" applyBorder="1" applyAlignment="1">
      <alignment horizontal="center" wrapText="1"/>
    </xf>
    <xf numFmtId="164" fontId="6" fillId="4" borderId="9" xfId="0" applyNumberFormat="1" applyFont="1" applyFill="1" applyBorder="1" applyAlignment="1">
      <alignment horizontal="center" vertical="center" wrapText="1"/>
    </xf>
    <xf numFmtId="0" fontId="6" fillId="4" borderId="9" xfId="0" applyFont="1" applyFill="1" applyBorder="1" applyAlignment="1">
      <alignment horizontal="center" vertical="center" wrapText="1"/>
    </xf>
    <xf numFmtId="6" fontId="6" fillId="6" borderId="9" xfId="0" applyNumberFormat="1" applyFont="1" applyFill="1" applyBorder="1" applyAlignment="1">
      <alignment horizontal="center" vertical="center" wrapText="1"/>
    </xf>
    <xf numFmtId="1" fontId="3" fillId="2" borderId="13" xfId="0" applyNumberFormat="1" applyFont="1" applyFill="1" applyBorder="1" applyAlignment="1">
      <alignment horizontal="center" wrapText="1"/>
    </xf>
    <xf numFmtId="0" fontId="0" fillId="0" borderId="0" xfId="0" applyAlignment="1">
      <alignment/>
    </xf>
    <xf numFmtId="0" fontId="15" fillId="2" borderId="2" xfId="0" applyFont="1" applyFill="1" applyBorder="1" applyAlignment="1">
      <alignment horizontal="center"/>
    </xf>
    <xf numFmtId="0" fontId="15" fillId="2" borderId="22" xfId="0" applyFont="1" applyFill="1" applyBorder="1" applyAlignment="1">
      <alignment/>
    </xf>
    <xf numFmtId="168" fontId="20" fillId="2" borderId="22" xfId="0" applyNumberFormat="1" applyFont="1" applyFill="1" applyBorder="1" applyAlignment="1">
      <alignment horizontal="center"/>
    </xf>
    <xf numFmtId="0" fontId="20" fillId="2" borderId="37" xfId="0" applyFont="1" applyFill="1" applyBorder="1" applyAlignment="1">
      <alignment wrapText="1"/>
    </xf>
    <xf numFmtId="164" fontId="6" fillId="2" borderId="17" xfId="0" applyNumberFormat="1" applyFont="1" applyFill="1" applyBorder="1" applyAlignment="1">
      <alignment horizontal="right"/>
    </xf>
    <xf numFmtId="0" fontId="6" fillId="2" borderId="0" xfId="0" applyFont="1" applyFill="1" applyAlignment="1">
      <alignment wrapText="1"/>
    </xf>
    <xf numFmtId="0" fontId="6" fillId="2" borderId="0" xfId="0" applyFont="1" applyFill="1" applyBorder="1" applyAlignment="1">
      <alignment horizontal="right"/>
    </xf>
    <xf numFmtId="2" fontId="6" fillId="2" borderId="16" xfId="0" applyNumberFormat="1" applyFont="1" applyFill="1" applyBorder="1" applyAlignment="1">
      <alignment horizontal="center"/>
    </xf>
    <xf numFmtId="164" fontId="6" fillId="2" borderId="16" xfId="0" applyNumberFormat="1" applyFont="1" applyFill="1" applyBorder="1" applyAlignment="1">
      <alignment wrapText="1"/>
    </xf>
    <xf numFmtId="164" fontId="6" fillId="2" borderId="16" xfId="0" applyNumberFormat="1" applyFont="1" applyFill="1" applyBorder="1" applyAlignment="1">
      <alignment horizontal="right"/>
    </xf>
    <xf numFmtId="164" fontId="15" fillId="2" borderId="9" xfId="0" applyNumberFormat="1" applyFont="1" applyFill="1" applyBorder="1" applyAlignment="1">
      <alignment horizontal="center"/>
    </xf>
    <xf numFmtId="0" fontId="20" fillId="0" borderId="0" xfId="0" applyFont="1" applyFill="1" applyAlignment="1">
      <alignment wrapText="1"/>
    </xf>
    <xf numFmtId="0" fontId="22" fillId="2" borderId="0" xfId="0" applyFont="1" applyFill="1" applyAlignment="1">
      <alignment wrapText="1"/>
    </xf>
    <xf numFmtId="0" fontId="22" fillId="2" borderId="0" xfId="0" applyFont="1" applyFill="1" applyBorder="1" applyAlignment="1">
      <alignment horizontal="right"/>
    </xf>
    <xf numFmtId="2" fontId="22" fillId="2" borderId="16" xfId="0" applyNumberFormat="1" applyFont="1" applyFill="1" applyBorder="1" applyAlignment="1">
      <alignment horizontal="center"/>
    </xf>
    <xf numFmtId="164" fontId="22" fillId="2" borderId="16" xfId="0" applyNumberFormat="1" applyFont="1" applyFill="1" applyBorder="1" applyAlignment="1">
      <alignment wrapText="1"/>
    </xf>
    <xf numFmtId="164" fontId="22" fillId="2" borderId="16" xfId="0" applyNumberFormat="1" applyFont="1" applyFill="1" applyBorder="1" applyAlignment="1">
      <alignment horizontal="right"/>
    </xf>
    <xf numFmtId="0" fontId="39" fillId="0" borderId="0" xfId="0" applyFont="1" applyAlignment="1">
      <alignment wrapText="1"/>
    </xf>
    <xf numFmtId="0" fontId="15" fillId="0" borderId="0" xfId="0" applyFont="1" applyAlignment="1">
      <alignment wrapText="1"/>
    </xf>
    <xf numFmtId="0" fontId="20" fillId="2" borderId="54" xfId="0" applyFont="1" applyFill="1" applyBorder="1" applyAlignment="1">
      <alignment wrapText="1"/>
    </xf>
    <xf numFmtId="0" fontId="15" fillId="2" borderId="9" xfId="0" applyFont="1" applyFill="1" applyBorder="1" applyAlignment="1">
      <alignment horizontal="right"/>
    </xf>
    <xf numFmtId="2" fontId="15" fillId="2" borderId="9" xfId="0" applyNumberFormat="1" applyFont="1" applyFill="1" applyBorder="1" applyAlignment="1">
      <alignment horizontal="center"/>
    </xf>
    <xf numFmtId="164" fontId="15" fillId="2" borderId="54" xfId="0" applyNumberFormat="1" applyFont="1" applyFill="1" applyBorder="1" applyAlignment="1">
      <alignment horizontal="center"/>
    </xf>
    <xf numFmtId="164" fontId="6" fillId="2" borderId="20" xfId="0" applyNumberFormat="1" applyFont="1" applyFill="1" applyBorder="1" applyAlignment="1">
      <alignment horizontal="center"/>
    </xf>
    <xf numFmtId="168" fontId="6" fillId="2" borderId="1" xfId="0" applyNumberFormat="1" applyFont="1" applyFill="1" applyBorder="1" applyAlignment="1">
      <alignment horizontal="center"/>
    </xf>
    <xf numFmtId="0" fontId="15" fillId="0" borderId="0" xfId="0" applyFont="1" applyAlignment="1">
      <alignment vertical="center" wrapText="1"/>
    </xf>
    <xf numFmtId="0" fontId="25" fillId="2" borderId="43" xfId="0" applyFont="1" applyFill="1" applyBorder="1" applyAlignment="1">
      <alignment wrapText="1"/>
    </xf>
    <xf numFmtId="0" fontId="25" fillId="2" borderId="51" xfId="0" applyFont="1" applyFill="1" applyBorder="1" applyAlignment="1">
      <alignment wrapText="1"/>
    </xf>
    <xf numFmtId="0" fontId="25" fillId="2" borderId="42" xfId="0" applyFont="1" applyFill="1" applyBorder="1" applyAlignment="1">
      <alignment wrapText="1"/>
    </xf>
    <xf numFmtId="164" fontId="25" fillId="4" borderId="32" xfId="0" applyNumberFormat="1" applyFont="1" applyFill="1" applyBorder="1" applyAlignment="1">
      <alignment wrapText="1"/>
    </xf>
    <xf numFmtId="0" fontId="25" fillId="4" borderId="9" xfId="0" applyFont="1" applyFill="1" applyBorder="1" applyAlignment="1">
      <alignment wrapText="1"/>
    </xf>
    <xf numFmtId="164" fontId="25" fillId="4" borderId="9" xfId="0" applyNumberFormat="1" applyFont="1" applyFill="1" applyBorder="1" applyAlignment="1">
      <alignment wrapText="1"/>
    </xf>
    <xf numFmtId="164" fontId="25" fillId="2" borderId="9" xfId="0" applyNumberFormat="1" applyFont="1" applyFill="1" applyBorder="1" applyAlignment="1">
      <alignment wrapText="1"/>
    </xf>
    <xf numFmtId="164" fontId="25" fillId="2" borderId="10" xfId="0" applyNumberFormat="1" applyFont="1" applyFill="1" applyBorder="1" applyAlignment="1">
      <alignment wrapText="1"/>
    </xf>
    <xf numFmtId="0" fontId="25" fillId="4" borderId="32" xfId="0" applyFont="1" applyFill="1" applyBorder="1" applyAlignment="1">
      <alignment wrapText="1"/>
    </xf>
    <xf numFmtId="3" fontId="25" fillId="4" borderId="9" xfId="0" applyNumberFormat="1" applyFont="1" applyFill="1" applyBorder="1" applyAlignment="1">
      <alignment wrapText="1"/>
    </xf>
    <xf numFmtId="0" fontId="25" fillId="2" borderId="10" xfId="0" applyFont="1" applyFill="1" applyBorder="1" applyAlignment="1">
      <alignment wrapText="1"/>
    </xf>
    <xf numFmtId="9" fontId="25" fillId="2" borderId="9" xfId="0" applyNumberFormat="1" applyFont="1" applyFill="1" applyBorder="1" applyAlignment="1">
      <alignment wrapText="1"/>
    </xf>
    <xf numFmtId="0" fontId="25" fillId="4" borderId="15" xfId="0" applyFont="1" applyFill="1" applyBorder="1" applyAlignment="1">
      <alignment wrapText="1"/>
    </xf>
    <xf numFmtId="0" fontId="25" fillId="4" borderId="12" xfId="0" applyFont="1" applyFill="1" applyBorder="1" applyAlignment="1">
      <alignment wrapText="1"/>
    </xf>
    <xf numFmtId="3" fontId="25" fillId="2" borderId="12" xfId="0" applyNumberFormat="1" applyFont="1" applyFill="1" applyBorder="1" applyAlignment="1">
      <alignment wrapText="1"/>
    </xf>
    <xf numFmtId="0" fontId="25" fillId="2" borderId="13" xfId="0" applyFont="1" applyFill="1" applyBorder="1" applyAlignment="1">
      <alignment wrapText="1"/>
    </xf>
    <xf numFmtId="0" fontId="25" fillId="2" borderId="0" xfId="0" applyFont="1" applyFill="1" applyBorder="1" applyAlignment="1">
      <alignment wrapText="1"/>
    </xf>
    <xf numFmtId="164" fontId="14" fillId="2" borderId="0" xfId="0" applyNumberFormat="1" applyFont="1" applyFill="1" applyBorder="1" applyAlignment="1">
      <alignment wrapText="1"/>
    </xf>
    <xf numFmtId="164" fontId="14" fillId="2" borderId="37" xfId="0" applyNumberFormat="1" applyFont="1" applyFill="1" applyBorder="1" applyAlignment="1">
      <alignment wrapText="1"/>
    </xf>
    <xf numFmtId="0" fontId="25" fillId="2" borderId="21" xfId="0" applyFont="1" applyFill="1" applyBorder="1" applyAlignment="1">
      <alignment horizontal="center"/>
    </xf>
    <xf numFmtId="0" fontId="25" fillId="2" borderId="35" xfId="0" applyFont="1" applyFill="1" applyBorder="1" applyAlignment="1">
      <alignment horizontal="center"/>
    </xf>
    <xf numFmtId="0" fontId="14" fillId="2" borderId="0" xfId="0" applyFont="1" applyFill="1" applyBorder="1" applyAlignment="1">
      <alignment wrapText="1"/>
    </xf>
    <xf numFmtId="0" fontId="14" fillId="2" borderId="55" xfId="0" applyFont="1" applyFill="1" applyBorder="1" applyAlignment="1">
      <alignment wrapText="1"/>
    </xf>
    <xf numFmtId="0" fontId="14" fillId="2" borderId="6" xfId="0" applyFont="1" applyFill="1" applyBorder="1" applyAlignment="1">
      <alignment wrapText="1"/>
    </xf>
    <xf numFmtId="164" fontId="25" fillId="4" borderId="56" xfId="0" applyNumberFormat="1" applyFont="1" applyFill="1" applyBorder="1" applyAlignment="1">
      <alignment wrapText="1"/>
    </xf>
    <xf numFmtId="164" fontId="25" fillId="2" borderId="57" xfId="0" applyNumberFormat="1" applyFont="1" applyFill="1" applyBorder="1" applyAlignment="1">
      <alignment wrapText="1"/>
    </xf>
    <xf numFmtId="164" fontId="14" fillId="4" borderId="0" xfId="0" applyNumberFormat="1" applyFont="1" applyFill="1" applyBorder="1" applyAlignment="1">
      <alignment wrapText="1"/>
    </xf>
    <xf numFmtId="164" fontId="14" fillId="2" borderId="6" xfId="0" applyNumberFormat="1" applyFont="1" applyFill="1" applyBorder="1" applyAlignment="1">
      <alignment wrapText="1"/>
    </xf>
    <xf numFmtId="164" fontId="25" fillId="4" borderId="0" xfId="0" applyNumberFormat="1" applyFont="1" applyFill="1" applyBorder="1" applyAlignment="1">
      <alignment wrapText="1"/>
    </xf>
    <xf numFmtId="0" fontId="14" fillId="2" borderId="9" xfId="0" applyFont="1" applyFill="1" applyBorder="1" applyAlignment="1">
      <alignment horizontal="center"/>
    </xf>
    <xf numFmtId="164" fontId="25" fillId="2" borderId="4" xfId="0" applyNumberFormat="1" applyFont="1" applyFill="1" applyBorder="1" applyAlignment="1">
      <alignment wrapText="1"/>
    </xf>
    <xf numFmtId="164" fontId="25" fillId="2" borderId="56" xfId="0" applyNumberFormat="1" applyFont="1" applyFill="1" applyBorder="1" applyAlignment="1">
      <alignment wrapText="1"/>
    </xf>
    <xf numFmtId="164" fontId="14" fillId="2" borderId="55" xfId="0" applyNumberFormat="1" applyFont="1" applyFill="1" applyBorder="1" applyAlignment="1">
      <alignment wrapText="1"/>
    </xf>
    <xf numFmtId="164" fontId="14" fillId="2" borderId="21" xfId="0" applyNumberFormat="1" applyFont="1" applyFill="1" applyBorder="1" applyAlignment="1">
      <alignment wrapText="1"/>
    </xf>
    <xf numFmtId="164" fontId="14" fillId="2" borderId="58" xfId="0" applyNumberFormat="1" applyFont="1" applyFill="1" applyBorder="1" applyAlignment="1">
      <alignment wrapText="1"/>
    </xf>
    <xf numFmtId="164" fontId="14" fillId="2" borderId="19" xfId="0" applyNumberFormat="1" applyFont="1" applyFill="1" applyBorder="1" applyAlignment="1">
      <alignment wrapText="1"/>
    </xf>
    <xf numFmtId="0" fontId="25" fillId="2" borderId="21" xfId="0" applyFont="1" applyFill="1" applyBorder="1" applyAlignment="1">
      <alignment wrapText="1"/>
    </xf>
    <xf numFmtId="0" fontId="25" fillId="2" borderId="35" xfId="0" applyFont="1" applyFill="1" applyBorder="1" applyAlignment="1">
      <alignment wrapText="1"/>
    </xf>
    <xf numFmtId="0" fontId="25" fillId="2" borderId="59" xfId="0" applyFont="1" applyFill="1" applyBorder="1" applyAlignment="1">
      <alignment horizontal="center"/>
    </xf>
    <xf numFmtId="0" fontId="25" fillId="2" borderId="53" xfId="0" applyFont="1" applyFill="1" applyBorder="1" applyAlignment="1">
      <alignment horizontal="center"/>
    </xf>
    <xf numFmtId="164" fontId="25" fillId="2" borderId="16" xfId="0" applyNumberFormat="1" applyFont="1" applyFill="1" applyBorder="1" applyAlignment="1">
      <alignment wrapText="1"/>
    </xf>
    <xf numFmtId="164" fontId="14" fillId="2" borderId="4" xfId="0" applyNumberFormat="1" applyFont="1" applyFill="1" applyBorder="1" applyAlignment="1">
      <alignment wrapText="1"/>
    </xf>
    <xf numFmtId="166" fontId="25" fillId="2" borderId="9" xfId="0" applyNumberFormat="1" applyFont="1" applyFill="1" applyBorder="1" applyAlignment="1">
      <alignment wrapText="1"/>
    </xf>
    <xf numFmtId="166" fontId="25" fillId="2" borderId="10" xfId="0" applyNumberFormat="1" applyFont="1" applyFill="1" applyBorder="1" applyAlignment="1">
      <alignment wrapText="1"/>
    </xf>
    <xf numFmtId="0" fontId="25" fillId="2" borderId="12" xfId="0" applyFont="1" applyFill="1" applyBorder="1" applyAlignment="1">
      <alignment wrapText="1"/>
    </xf>
    <xf numFmtId="0" fontId="25" fillId="0" borderId="0" xfId="0" applyFont="1" applyFill="1" applyAlignment="1">
      <alignment wrapText="1"/>
    </xf>
    <xf numFmtId="0" fontId="14" fillId="4" borderId="0" xfId="0" applyFont="1" applyFill="1" applyBorder="1" applyAlignment="1">
      <alignment vertical="center" wrapText="1"/>
    </xf>
    <xf numFmtId="0" fontId="14" fillId="2" borderId="44" xfId="0" applyFont="1" applyFill="1" applyBorder="1" applyAlignment="1">
      <alignment horizontal="left"/>
    </xf>
    <xf numFmtId="0" fontId="25" fillId="2" borderId="60" xfId="0" applyFont="1" applyFill="1" applyBorder="1" applyAlignment="1">
      <alignment wrapText="1"/>
    </xf>
    <xf numFmtId="0" fontId="25" fillId="2" borderId="61" xfId="0" applyFont="1" applyFill="1" applyBorder="1" applyAlignment="1">
      <alignment wrapText="1"/>
    </xf>
    <xf numFmtId="9" fontId="25" fillId="2" borderId="54" xfId="0" applyNumberFormat="1" applyFont="1" applyFill="1" applyBorder="1" applyAlignment="1">
      <alignment wrapText="1"/>
    </xf>
    <xf numFmtId="0" fontId="25" fillId="2" borderId="32" xfId="0" applyFont="1" applyFill="1" applyBorder="1" applyAlignment="1">
      <alignment wrapText="1"/>
    </xf>
    <xf numFmtId="0" fontId="25" fillId="2" borderId="54" xfId="0" applyFont="1" applyFill="1" applyBorder="1" applyAlignment="1">
      <alignment wrapText="1"/>
    </xf>
    <xf numFmtId="0" fontId="25" fillId="2" borderId="18" xfId="0" applyFont="1" applyFill="1" applyBorder="1" applyAlignment="1">
      <alignment wrapText="1"/>
    </xf>
    <xf numFmtId="0" fontId="25" fillId="2" borderId="58" xfId="0" applyFont="1" applyFill="1" applyBorder="1" applyAlignment="1">
      <alignment wrapText="1"/>
    </xf>
    <xf numFmtId="0" fontId="14" fillId="2" borderId="5" xfId="0" applyFont="1" applyFill="1" applyBorder="1" applyAlignment="1">
      <alignment horizontal="right"/>
    </xf>
    <xf numFmtId="0" fontId="28" fillId="2" borderId="0" xfId="0" applyFont="1" applyFill="1" applyBorder="1" applyAlignment="1">
      <alignment wrapText="1"/>
    </xf>
    <xf numFmtId="0" fontId="14" fillId="2" borderId="0" xfId="0" applyFont="1" applyFill="1" applyBorder="1" applyAlignment="1">
      <alignment horizontal="left"/>
    </xf>
    <xf numFmtId="164" fontId="25" fillId="4" borderId="54" xfId="0" applyNumberFormat="1" applyFont="1" applyFill="1" applyBorder="1" applyAlignment="1">
      <alignment wrapText="1"/>
    </xf>
    <xf numFmtId="9" fontId="25" fillId="4" borderId="32" xfId="0" applyNumberFormat="1" applyFont="1" applyFill="1" applyBorder="1" applyAlignment="1">
      <alignment wrapText="1"/>
    </xf>
    <xf numFmtId="164" fontId="25" fillId="4" borderId="62" xfId="0" applyNumberFormat="1" applyFont="1" applyFill="1" applyBorder="1" applyAlignment="1">
      <alignment wrapText="1"/>
    </xf>
    <xf numFmtId="164" fontId="25" fillId="4" borderId="63" xfId="0" applyNumberFormat="1" applyFont="1" applyFill="1" applyBorder="1" applyAlignment="1">
      <alignment wrapText="1"/>
    </xf>
    <xf numFmtId="164" fontId="14" fillId="2" borderId="5" xfId="0" applyNumberFormat="1" applyFont="1" applyFill="1" applyBorder="1" applyAlignment="1">
      <alignment horizontal="right"/>
    </xf>
    <xf numFmtId="164" fontId="28" fillId="4" borderId="0" xfId="0" applyNumberFormat="1" applyFont="1" applyFill="1" applyBorder="1" applyAlignment="1">
      <alignment wrapText="1"/>
    </xf>
    <xf numFmtId="166" fontId="25" fillId="4" borderId="54" xfId="0" applyNumberFormat="1" applyFont="1" applyFill="1" applyBorder="1" applyAlignment="1">
      <alignment wrapText="1"/>
    </xf>
    <xf numFmtId="166" fontId="25" fillId="4" borderId="62" xfId="0" applyNumberFormat="1" applyFont="1" applyFill="1" applyBorder="1" applyAlignment="1">
      <alignment wrapText="1"/>
    </xf>
    <xf numFmtId="164" fontId="14" fillId="2" borderId="34" xfId="0" applyNumberFormat="1" applyFont="1" applyFill="1" applyBorder="1" applyAlignment="1">
      <alignment wrapText="1"/>
    </xf>
    <xf numFmtId="0" fontId="14" fillId="2" borderId="64" xfId="0" applyFont="1" applyFill="1" applyBorder="1" applyAlignment="1">
      <alignment horizontal="center"/>
    </xf>
    <xf numFmtId="0" fontId="25" fillId="2" borderId="65" xfId="0" applyFont="1" applyFill="1" applyBorder="1" applyAlignment="1">
      <alignment wrapText="1"/>
    </xf>
    <xf numFmtId="0" fontId="25" fillId="2" borderId="66" xfId="0" applyFont="1" applyFill="1" applyBorder="1" applyAlignment="1">
      <alignment wrapText="1"/>
    </xf>
    <xf numFmtId="0" fontId="25" fillId="2" borderId="17" xfId="0" applyFont="1" applyFill="1" applyBorder="1" applyAlignment="1">
      <alignment wrapText="1"/>
    </xf>
    <xf numFmtId="0" fontId="25" fillId="2" borderId="67" xfId="0" applyFont="1" applyFill="1" applyBorder="1" applyAlignment="1">
      <alignment wrapText="1"/>
    </xf>
    <xf numFmtId="0" fontId="25" fillId="2" borderId="14" xfId="0" applyFont="1" applyFill="1" applyBorder="1" applyAlignment="1">
      <alignment wrapText="1"/>
    </xf>
    <xf numFmtId="0" fontId="25" fillId="2" borderId="15" xfId="0" applyFont="1" applyFill="1" applyBorder="1" applyAlignment="1">
      <alignment wrapText="1"/>
    </xf>
    <xf numFmtId="0" fontId="25" fillId="2" borderId="68" xfId="0" applyFont="1" applyFill="1" applyBorder="1" applyAlignment="1">
      <alignment wrapText="1"/>
    </xf>
    <xf numFmtId="0" fontId="25" fillId="2" borderId="69" xfId="0" applyFont="1" applyFill="1" applyBorder="1" applyAlignment="1">
      <alignment wrapText="1"/>
    </xf>
    <xf numFmtId="0" fontId="25" fillId="2" borderId="8" xfId="0" applyFont="1" applyFill="1" applyBorder="1" applyAlignment="1">
      <alignment wrapText="1"/>
    </xf>
    <xf numFmtId="0" fontId="14" fillId="2" borderId="8" xfId="0" applyFont="1" applyFill="1" applyBorder="1" applyAlignment="1">
      <alignment wrapText="1"/>
    </xf>
    <xf numFmtId="0" fontId="14" fillId="2" borderId="18" xfId="0" applyFont="1" applyFill="1" applyBorder="1" applyAlignment="1">
      <alignment horizontal="left" vertical="center"/>
    </xf>
    <xf numFmtId="0" fontId="14" fillId="2" borderId="58" xfId="0" applyFont="1" applyFill="1" applyBorder="1" applyAlignment="1">
      <alignment horizontal="center" vertical="center"/>
    </xf>
    <xf numFmtId="0" fontId="14" fillId="2" borderId="12" xfId="0" applyFont="1" applyFill="1" applyBorder="1" applyAlignment="1">
      <alignment horizontal="center" vertical="center"/>
    </xf>
    <xf numFmtId="164" fontId="14" fillId="2" borderId="54" xfId="0" applyNumberFormat="1" applyFont="1" applyFill="1" applyBorder="1" applyAlignment="1">
      <alignment wrapText="1"/>
    </xf>
    <xf numFmtId="164" fontId="14" fillId="2" borderId="32" xfId="0" applyNumberFormat="1" applyFont="1" applyFill="1" applyBorder="1" applyAlignment="1">
      <alignment wrapText="1"/>
    </xf>
    <xf numFmtId="0" fontId="14" fillId="2" borderId="38" xfId="0" applyFont="1" applyFill="1" applyBorder="1" applyAlignment="1">
      <alignment horizontal="right"/>
    </xf>
    <xf numFmtId="3" fontId="14" fillId="2" borderId="70" xfId="0" applyNumberFormat="1" applyFont="1" applyFill="1" applyBorder="1" applyAlignment="1">
      <alignment horizontal="right"/>
    </xf>
    <xf numFmtId="166" fontId="14" fillId="2" borderId="70" xfId="0" applyNumberFormat="1" applyFont="1" applyFill="1" applyBorder="1" applyAlignment="1">
      <alignment horizontal="right"/>
    </xf>
    <xf numFmtId="3" fontId="14" fillId="2" borderId="48" xfId="0" applyNumberFormat="1" applyFont="1" applyFill="1" applyBorder="1" applyAlignment="1">
      <alignment horizontal="right"/>
    </xf>
    <xf numFmtId="0" fontId="14" fillId="2" borderId="34" xfId="0" applyFont="1" applyFill="1" applyBorder="1" applyAlignment="1">
      <alignment horizontal="center"/>
    </xf>
    <xf numFmtId="164" fontId="14" fillId="2" borderId="28" xfId="0" applyNumberFormat="1" applyFont="1" applyFill="1" applyBorder="1" applyAlignment="1">
      <alignment horizontal="right"/>
    </xf>
    <xf numFmtId="164" fontId="14" fillId="2" borderId="71" xfId="0" applyNumberFormat="1" applyFont="1" applyFill="1" applyBorder="1" applyAlignment="1">
      <alignment horizontal="right"/>
    </xf>
    <xf numFmtId="164" fontId="14" fillId="2" borderId="5" xfId="0" applyNumberFormat="1" applyFont="1" applyFill="1" applyBorder="1" applyAlignment="1">
      <alignment wrapText="1"/>
    </xf>
    <xf numFmtId="0" fontId="14" fillId="2" borderId="34" xfId="0" applyFont="1" applyFill="1" applyBorder="1" applyAlignment="1">
      <alignment wrapText="1"/>
    </xf>
    <xf numFmtId="164" fontId="14" fillId="2" borderId="50" xfId="0" applyNumberFormat="1" applyFont="1" applyFill="1" applyBorder="1" applyAlignment="1">
      <alignment horizontal="right"/>
    </xf>
    <xf numFmtId="0" fontId="14" fillId="2" borderId="28" xfId="0" applyFont="1" applyFill="1" applyBorder="1" applyAlignment="1">
      <alignment horizontal="right"/>
    </xf>
    <xf numFmtId="0" fontId="14" fillId="2" borderId="31" xfId="0" applyFont="1" applyFill="1" applyBorder="1" applyAlignment="1">
      <alignment horizontal="right"/>
    </xf>
    <xf numFmtId="0" fontId="10" fillId="2" borderId="28" xfId="0" applyFont="1" applyFill="1" applyBorder="1" applyAlignment="1">
      <alignment horizontal="center"/>
    </xf>
    <xf numFmtId="164" fontId="10" fillId="2" borderId="28" xfId="0" applyNumberFormat="1" applyFont="1" applyFill="1" applyBorder="1" applyAlignment="1">
      <alignment horizontal="center"/>
    </xf>
    <xf numFmtId="0" fontId="10" fillId="2" borderId="0" xfId="0" applyFont="1" applyFill="1" applyBorder="1" applyAlignment="1">
      <alignment wrapText="1"/>
    </xf>
    <xf numFmtId="0" fontId="14" fillId="2" borderId="41" xfId="0" applyFont="1" applyFill="1" applyBorder="1" applyAlignment="1">
      <alignment horizontal="center"/>
    </xf>
    <xf numFmtId="0" fontId="10" fillId="2" borderId="41" xfId="0" applyFont="1" applyFill="1" applyBorder="1" applyAlignment="1">
      <alignment horizontal="center"/>
    </xf>
    <xf numFmtId="0" fontId="10" fillId="2" borderId="54" xfId="0" applyFont="1" applyFill="1" applyBorder="1" applyAlignment="1">
      <alignment horizontal="center"/>
    </xf>
    <xf numFmtId="0" fontId="10" fillId="2" borderId="32" xfId="0" applyFont="1" applyFill="1" applyBorder="1" applyAlignment="1">
      <alignment horizontal="center"/>
    </xf>
    <xf numFmtId="0" fontId="10" fillId="2" borderId="9" xfId="0" applyFont="1" applyFill="1" applyBorder="1" applyAlignment="1">
      <alignment horizontal="center"/>
    </xf>
    <xf numFmtId="0" fontId="10" fillId="2" borderId="12" xfId="0" applyFont="1" applyFill="1" applyBorder="1" applyAlignment="1">
      <alignment horizontal="center"/>
    </xf>
    <xf numFmtId="0" fontId="10" fillId="0" borderId="0" xfId="0" applyFont="1" applyAlignment="1">
      <alignment wrapText="1"/>
    </xf>
    <xf numFmtId="0" fontId="2" fillId="4" borderId="16"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10" xfId="0" applyFont="1" applyFill="1" applyBorder="1" applyAlignment="1">
      <alignment horizontal="center" vertical="center"/>
    </xf>
    <xf numFmtId="0" fontId="2" fillId="6" borderId="9" xfId="0" applyFont="1" applyFill="1" applyBorder="1" applyAlignment="1">
      <alignment horizontal="center" vertical="center"/>
    </xf>
    <xf numFmtId="0" fontId="2" fillId="6" borderId="54"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72" xfId="0" applyFont="1" applyFill="1" applyBorder="1" applyAlignment="1">
      <alignment horizontal="center" vertical="center"/>
    </xf>
    <xf numFmtId="0" fontId="2" fillId="6" borderId="68" xfId="0" applyFont="1" applyFill="1" applyBorder="1" applyAlignment="1">
      <alignment horizontal="center" vertical="center"/>
    </xf>
    <xf numFmtId="0" fontId="2" fillId="6" borderId="39" xfId="0" applyFont="1" applyFill="1" applyBorder="1" applyAlignment="1">
      <alignment horizontal="center" vertical="center"/>
    </xf>
    <xf numFmtId="0" fontId="2" fillId="6" borderId="12" xfId="0" applyFont="1" applyFill="1" applyBorder="1" applyAlignment="1">
      <alignment horizontal="center" vertical="center"/>
    </xf>
    <xf numFmtId="0" fontId="2" fillId="6" borderId="14" xfId="0" applyFont="1" applyFill="1" applyBorder="1" applyAlignment="1">
      <alignment horizontal="center" vertical="center"/>
    </xf>
    <xf numFmtId="0" fontId="2" fillId="6" borderId="13" xfId="0" applyFont="1" applyFill="1" applyBorder="1" applyAlignment="1">
      <alignment horizontal="center" vertical="center"/>
    </xf>
    <xf numFmtId="0" fontId="2" fillId="4" borderId="33" xfId="0" applyFont="1" applyFill="1" applyBorder="1" applyAlignment="1">
      <alignment horizontal="left" vertical="center" wrapText="1" indent="1"/>
    </xf>
    <xf numFmtId="0" fontId="2" fillId="4" borderId="28" xfId="0" applyFont="1" applyFill="1" applyBorder="1" applyAlignment="1">
      <alignment horizontal="left" vertical="center" wrapText="1" indent="1"/>
    </xf>
    <xf numFmtId="0" fontId="2" fillId="6" borderId="28" xfId="0" applyFont="1" applyFill="1" applyBorder="1" applyAlignment="1">
      <alignment horizontal="left" vertical="center" wrapText="1" indent="1"/>
    </xf>
    <xf numFmtId="0" fontId="2" fillId="6" borderId="38" xfId="0" applyFont="1" applyFill="1" applyBorder="1" applyAlignment="1">
      <alignment horizontal="left" vertical="center" wrapText="1" indent="1"/>
    </xf>
    <xf numFmtId="0" fontId="2" fillId="6" borderId="31" xfId="0" applyFont="1" applyFill="1" applyBorder="1" applyAlignment="1">
      <alignment horizontal="left" vertical="center" wrapText="1" indent="1"/>
    </xf>
    <xf numFmtId="0" fontId="10" fillId="2" borderId="36" xfId="0" applyFont="1" applyFill="1" applyBorder="1" applyAlignment="1">
      <alignment wrapText="1"/>
    </xf>
    <xf numFmtId="0" fontId="10" fillId="2" borderId="23" xfId="0" applyFont="1" applyFill="1" applyBorder="1" applyAlignment="1">
      <alignment horizontal="center"/>
    </xf>
    <xf numFmtId="0" fontId="10" fillId="2" borderId="47" xfId="0" applyFont="1" applyFill="1" applyBorder="1" applyAlignment="1">
      <alignment horizontal="center"/>
    </xf>
    <xf numFmtId="0" fontId="10" fillId="2" borderId="24" xfId="0" applyFont="1" applyFill="1" applyBorder="1" applyAlignment="1">
      <alignment horizontal="center"/>
    </xf>
    <xf numFmtId="0" fontId="2" fillId="2" borderId="34" xfId="0" applyFont="1" applyFill="1" applyBorder="1" applyAlignment="1">
      <alignment horizontal="center"/>
    </xf>
    <xf numFmtId="0" fontId="10" fillId="2" borderId="48" xfId="0" applyFont="1" applyFill="1" applyBorder="1" applyAlignment="1">
      <alignment horizontal="center"/>
    </xf>
    <xf numFmtId="0" fontId="10" fillId="2" borderId="26" xfId="0" applyFont="1" applyFill="1" applyBorder="1" applyAlignment="1">
      <alignment horizontal="center"/>
    </xf>
    <xf numFmtId="0" fontId="10" fillId="2" borderId="19" xfId="0" applyFont="1" applyFill="1" applyBorder="1" applyAlignment="1">
      <alignment horizontal="center"/>
    </xf>
    <xf numFmtId="0" fontId="6" fillId="4" borderId="9" xfId="0" applyFont="1" applyFill="1" applyBorder="1" applyAlignment="1">
      <alignment wrapText="1"/>
    </xf>
    <xf numFmtId="0" fontId="6" fillId="4" borderId="10" xfId="0" applyFont="1" applyFill="1" applyBorder="1" applyAlignment="1">
      <alignment wrapText="1"/>
    </xf>
    <xf numFmtId="0" fontId="6" fillId="4" borderId="6" xfId="0" applyFont="1" applyFill="1" applyBorder="1" applyAlignment="1">
      <alignment wrapText="1"/>
    </xf>
    <xf numFmtId="164" fontId="6" fillId="4" borderId="0" xfId="0" applyNumberFormat="1" applyFont="1" applyFill="1" applyBorder="1" applyAlignment="1">
      <alignment horizontal="right"/>
    </xf>
    <xf numFmtId="164" fontId="6" fillId="4" borderId="9" xfId="0" applyNumberFormat="1" applyFont="1" applyFill="1" applyBorder="1" applyAlignment="1">
      <alignment wrapText="1"/>
    </xf>
    <xf numFmtId="164" fontId="6" fillId="4" borderId="10" xfId="0" applyNumberFormat="1" applyFont="1" applyFill="1" applyBorder="1" applyAlignment="1">
      <alignment wrapText="1"/>
    </xf>
    <xf numFmtId="164" fontId="6" fillId="4" borderId="56" xfId="0" applyNumberFormat="1" applyFont="1" applyFill="1" applyBorder="1" applyAlignment="1">
      <alignment wrapText="1"/>
    </xf>
    <xf numFmtId="164" fontId="6" fillId="4" borderId="57" xfId="0" applyNumberFormat="1" applyFont="1" applyFill="1" applyBorder="1" applyAlignment="1">
      <alignment wrapText="1"/>
    </xf>
    <xf numFmtId="164" fontId="6" fillId="4" borderId="39" xfId="0" applyNumberFormat="1" applyFont="1" applyFill="1" applyBorder="1" applyAlignment="1">
      <alignment wrapText="1"/>
    </xf>
    <xf numFmtId="0" fontId="14" fillId="2" borderId="51" xfId="0" applyFont="1" applyFill="1" applyBorder="1" applyAlignment="1">
      <alignment horizontal="center"/>
    </xf>
    <xf numFmtId="0" fontId="14" fillId="2" borderId="42" xfId="0" applyFont="1" applyFill="1" applyBorder="1" applyAlignment="1">
      <alignment horizontal="center"/>
    </xf>
    <xf numFmtId="0" fontId="25" fillId="0" borderId="0" xfId="0" applyFont="1" applyAlignment="1">
      <alignment vertical="center" wrapText="1"/>
    </xf>
    <xf numFmtId="0" fontId="14" fillId="2" borderId="1" xfId="0" applyFont="1" applyFill="1" applyBorder="1" applyAlignment="1">
      <alignment horizontal="center" vertical="center"/>
    </xf>
    <xf numFmtId="0" fontId="14" fillId="2" borderId="49" xfId="0" applyFont="1" applyFill="1" applyBorder="1" applyAlignment="1">
      <alignment vertical="center" wrapText="1"/>
    </xf>
    <xf numFmtId="0" fontId="14" fillId="2" borderId="1" xfId="0" applyFont="1" applyFill="1" applyBorder="1" applyAlignment="1">
      <alignment vertical="center" wrapText="1"/>
    </xf>
    <xf numFmtId="0" fontId="14" fillId="2" borderId="53" xfId="0" applyFont="1" applyFill="1" applyBorder="1" applyAlignment="1">
      <alignment vertical="center" wrapText="1"/>
    </xf>
    <xf numFmtId="0" fontId="25" fillId="4" borderId="5" xfId="0" applyFont="1" applyFill="1" applyBorder="1" applyAlignment="1">
      <alignment vertical="center" wrapText="1"/>
    </xf>
    <xf numFmtId="0" fontId="25" fillId="4" borderId="0" xfId="0" applyFont="1" applyFill="1" applyBorder="1" applyAlignment="1">
      <alignment vertical="center" wrapText="1"/>
    </xf>
    <xf numFmtId="0" fontId="25" fillId="4" borderId="73" xfId="0" applyFont="1" applyFill="1" applyBorder="1" applyAlignment="1">
      <alignment vertical="center" wrapText="1"/>
    </xf>
    <xf numFmtId="0" fontId="25" fillId="4" borderId="34" xfId="0" applyFont="1" applyFill="1" applyBorder="1" applyAlignment="1">
      <alignment horizontal="left" vertical="center"/>
    </xf>
    <xf numFmtId="0" fontId="25" fillId="4" borderId="21" xfId="0" applyFont="1" applyFill="1" applyBorder="1" applyAlignment="1">
      <alignment vertical="center" wrapText="1"/>
    </xf>
    <xf numFmtId="0" fontId="25" fillId="4" borderId="34" xfId="0" applyFont="1" applyFill="1" applyBorder="1" applyAlignment="1">
      <alignment vertical="center" wrapText="1"/>
    </xf>
    <xf numFmtId="0" fontId="25" fillId="4" borderId="19" xfId="0" applyFont="1" applyFill="1" applyBorder="1" applyAlignment="1">
      <alignment vertical="center" wrapText="1"/>
    </xf>
    <xf numFmtId="0" fontId="14" fillId="2" borderId="53" xfId="0" applyFont="1" applyFill="1" applyBorder="1" applyAlignment="1">
      <alignment horizontal="center" vertical="center"/>
    </xf>
    <xf numFmtId="0" fontId="14" fillId="2" borderId="64" xfId="0" applyFont="1" applyFill="1" applyBorder="1" applyAlignment="1">
      <alignment horizontal="center" vertical="center"/>
    </xf>
    <xf numFmtId="0" fontId="14" fillId="2" borderId="59" xfId="0" applyFont="1" applyFill="1" applyBorder="1" applyAlignment="1">
      <alignment horizontal="center" vertical="center"/>
    </xf>
    <xf numFmtId="0" fontId="14" fillId="2" borderId="53" xfId="0" applyFont="1" applyFill="1" applyBorder="1" applyAlignment="1">
      <alignment horizontal="center" vertical="center" wrapText="1"/>
    </xf>
    <xf numFmtId="0" fontId="14" fillId="4" borderId="0" xfId="0" applyFont="1" applyFill="1" applyBorder="1" applyAlignment="1">
      <alignment horizontal="right" vertical="center"/>
    </xf>
    <xf numFmtId="0" fontId="14" fillId="2" borderId="52" xfId="0" applyFont="1" applyFill="1" applyBorder="1" applyAlignment="1">
      <alignment horizontal="center" vertical="center"/>
    </xf>
    <xf numFmtId="0" fontId="16" fillId="4" borderId="28" xfId="0" applyFont="1" applyFill="1" applyBorder="1" applyAlignment="1">
      <alignment vertical="center" wrapText="1"/>
    </xf>
    <xf numFmtId="0" fontId="16" fillId="4" borderId="10" xfId="0" applyFont="1" applyFill="1" applyBorder="1" applyAlignment="1">
      <alignment horizontal="center" vertical="center"/>
    </xf>
    <xf numFmtId="0" fontId="16" fillId="4" borderId="41" xfId="0" applyFont="1" applyFill="1" applyBorder="1" applyAlignment="1">
      <alignment horizontal="center" vertical="center"/>
    </xf>
    <xf numFmtId="0" fontId="16" fillId="4" borderId="51" xfId="0" applyFont="1" applyFill="1" applyBorder="1" applyAlignment="1">
      <alignment horizontal="center" vertical="center"/>
    </xf>
    <xf numFmtId="0" fontId="16" fillId="2" borderId="4"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9" xfId="0" applyFont="1" applyFill="1" applyBorder="1" applyAlignment="1">
      <alignment horizontal="center" vertical="center"/>
    </xf>
    <xf numFmtId="0" fontId="16" fillId="4" borderId="0" xfId="0" applyFont="1" applyFill="1" applyBorder="1" applyAlignment="1">
      <alignment vertical="center" wrapText="1"/>
    </xf>
    <xf numFmtId="0" fontId="16" fillId="4" borderId="31" xfId="0" applyFont="1" applyFill="1" applyBorder="1" applyAlignment="1">
      <alignment vertical="center" wrapText="1"/>
    </xf>
    <xf numFmtId="0" fontId="16" fillId="4" borderId="1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12" xfId="0" applyFont="1" applyFill="1" applyBorder="1" applyAlignment="1">
      <alignment horizontal="center" vertical="center"/>
    </xf>
    <xf numFmtId="0" fontId="16" fillId="2" borderId="52" xfId="0" applyFont="1" applyFill="1" applyBorder="1" applyAlignment="1">
      <alignment horizontal="center" vertical="center"/>
    </xf>
    <xf numFmtId="0" fontId="16" fillId="4" borderId="5" xfId="0" applyFont="1" applyFill="1" applyBorder="1" applyAlignment="1">
      <alignment horizontal="left" vertical="center"/>
    </xf>
    <xf numFmtId="0" fontId="16" fillId="4" borderId="5" xfId="0" applyFont="1" applyFill="1" applyBorder="1" applyAlignment="1">
      <alignment vertical="center" wrapText="1"/>
    </xf>
    <xf numFmtId="9" fontId="16" fillId="4" borderId="0" xfId="0" applyNumberFormat="1" applyFont="1" applyFill="1" applyBorder="1" applyAlignment="1">
      <alignment horizontal="center" vertical="center"/>
    </xf>
    <xf numFmtId="0" fontId="16" fillId="4" borderId="73" xfId="0" applyFont="1" applyFill="1" applyBorder="1" applyAlignment="1">
      <alignment horizontal="center" vertical="center"/>
    </xf>
    <xf numFmtId="0" fontId="26" fillId="4" borderId="28" xfId="0" applyFont="1" applyFill="1" applyBorder="1" applyAlignment="1">
      <alignment wrapText="1"/>
    </xf>
    <xf numFmtId="0" fontId="26" fillId="4" borderId="9" xfId="0" applyFont="1" applyFill="1" applyBorder="1" applyAlignment="1">
      <alignment horizontal="center"/>
    </xf>
    <xf numFmtId="0" fontId="26" fillId="4" borderId="10" xfId="0" applyFont="1" applyFill="1" applyBorder="1" applyAlignment="1">
      <alignment horizontal="center"/>
    </xf>
    <xf numFmtId="0" fontId="16" fillId="0" borderId="0" xfId="0" applyFont="1" applyAlignment="1">
      <alignment wrapText="1"/>
    </xf>
    <xf numFmtId="0" fontId="6" fillId="6" borderId="36" xfId="0" applyFont="1" applyFill="1" applyBorder="1" applyAlignment="1">
      <alignment/>
    </xf>
    <xf numFmtId="0" fontId="6" fillId="6" borderId="37" xfId="0" applyFont="1" applyFill="1" applyBorder="1" applyAlignment="1">
      <alignment/>
    </xf>
    <xf numFmtId="0" fontId="6" fillId="6" borderId="0" xfId="0" applyFont="1" applyFill="1" applyBorder="1" applyAlignment="1">
      <alignment/>
    </xf>
    <xf numFmtId="0" fontId="25" fillId="0" borderId="0" xfId="0" applyFont="1" applyAlignment="1">
      <alignment horizontal="center" vertical="center" wrapText="1"/>
    </xf>
    <xf numFmtId="9" fontId="25" fillId="0" borderId="0" xfId="0" applyNumberFormat="1" applyFont="1" applyAlignment="1">
      <alignment vertical="center" wrapText="1"/>
    </xf>
    <xf numFmtId="3" fontId="25" fillId="0" borderId="0" xfId="0" applyNumberFormat="1" applyFont="1" applyAlignment="1">
      <alignment vertical="center" wrapText="1"/>
    </xf>
    <xf numFmtId="0" fontId="16" fillId="4" borderId="9" xfId="0" applyFont="1" applyFill="1" applyBorder="1" applyAlignment="1">
      <alignment horizontal="center" vertical="center" wrapText="1"/>
    </xf>
    <xf numFmtId="0" fontId="16" fillId="6" borderId="9" xfId="0" applyFont="1" applyFill="1" applyBorder="1" applyAlignment="1">
      <alignment horizontal="center" vertical="center" wrapText="1"/>
    </xf>
    <xf numFmtId="3" fontId="16" fillId="4" borderId="9" xfId="0" applyNumberFormat="1" applyFont="1" applyFill="1" applyBorder="1" applyAlignment="1">
      <alignment horizontal="center" vertical="center" wrapText="1"/>
    </xf>
    <xf numFmtId="3" fontId="16" fillId="6" borderId="9" xfId="0" applyNumberFormat="1" applyFont="1" applyFill="1" applyBorder="1" applyAlignment="1">
      <alignment horizontal="center" vertical="center" wrapText="1"/>
    </xf>
    <xf numFmtId="0" fontId="16" fillId="4" borderId="51" xfId="0" applyFont="1" applyFill="1" applyBorder="1" applyAlignment="1">
      <alignment horizontal="center" vertical="center" wrapText="1"/>
    </xf>
    <xf numFmtId="0" fontId="16" fillId="4" borderId="42" xfId="0" applyFont="1" applyFill="1" applyBorder="1" applyAlignment="1">
      <alignment vertical="center" wrapText="1"/>
    </xf>
    <xf numFmtId="0" fontId="16" fillId="4" borderId="10" xfId="0" applyFont="1" applyFill="1" applyBorder="1" applyAlignment="1">
      <alignment vertical="center" wrapText="1"/>
    </xf>
    <xf numFmtId="0" fontId="16" fillId="6" borderId="10" xfId="0" applyFont="1" applyFill="1" applyBorder="1" applyAlignment="1">
      <alignment vertical="center" wrapText="1"/>
    </xf>
    <xf numFmtId="9" fontId="16" fillId="6" borderId="12" xfId="0" applyNumberFormat="1" applyFont="1" applyFill="1" applyBorder="1" applyAlignment="1">
      <alignment horizontal="center" vertical="center" wrapText="1"/>
    </xf>
    <xf numFmtId="9" fontId="16" fillId="6" borderId="13" xfId="0" applyNumberFormat="1" applyFont="1" applyFill="1" applyBorder="1" applyAlignment="1">
      <alignment vertical="center" wrapText="1"/>
    </xf>
    <xf numFmtId="3" fontId="16" fillId="4" borderId="51" xfId="0" applyNumberFormat="1" applyFont="1" applyFill="1" applyBorder="1" applyAlignment="1">
      <alignment horizontal="center" vertical="center" wrapText="1"/>
    </xf>
    <xf numFmtId="3" fontId="16" fillId="4" borderId="42" xfId="0" applyNumberFormat="1" applyFont="1" applyFill="1" applyBorder="1" applyAlignment="1">
      <alignment vertical="center" wrapText="1"/>
    </xf>
    <xf numFmtId="3" fontId="16" fillId="4" borderId="10" xfId="0" applyNumberFormat="1" applyFont="1" applyFill="1" applyBorder="1" applyAlignment="1">
      <alignment vertical="center" wrapText="1"/>
    </xf>
    <xf numFmtId="3" fontId="16" fillId="6" borderId="10" xfId="0" applyNumberFormat="1" applyFont="1" applyFill="1" applyBorder="1" applyAlignment="1">
      <alignment vertical="center" wrapText="1"/>
    </xf>
    <xf numFmtId="0" fontId="16" fillId="6" borderId="13" xfId="0" applyFont="1" applyFill="1" applyBorder="1" applyAlignment="1">
      <alignment vertical="center" wrapText="1"/>
    </xf>
    <xf numFmtId="0" fontId="6" fillId="6" borderId="6" xfId="0" applyFont="1" applyFill="1" applyBorder="1" applyAlignment="1">
      <alignment/>
    </xf>
    <xf numFmtId="0" fontId="0" fillId="4" borderId="36" xfId="0" applyFont="1" applyFill="1" applyBorder="1" applyAlignment="1">
      <alignment horizontal="center"/>
    </xf>
    <xf numFmtId="0" fontId="0" fillId="4" borderId="22" xfId="0" applyFont="1" applyFill="1" applyBorder="1" applyAlignment="1">
      <alignment horizontal="right"/>
    </xf>
    <xf numFmtId="3" fontId="0" fillId="4" borderId="22" xfId="0" applyNumberFormat="1" applyFont="1" applyFill="1" applyBorder="1" applyAlignment="1">
      <alignment horizontal="center"/>
    </xf>
    <xf numFmtId="2" fontId="0" fillId="4" borderId="22" xfId="0" applyNumberFormat="1" applyFont="1" applyFill="1" applyBorder="1" applyAlignment="1">
      <alignment horizontal="left"/>
    </xf>
    <xf numFmtId="2" fontId="0" fillId="4" borderId="22" xfId="0" applyNumberFormat="1" applyFont="1" applyFill="1" applyBorder="1" applyAlignment="1">
      <alignment horizontal="center"/>
    </xf>
    <xf numFmtId="0" fontId="0" fillId="4" borderId="37" xfId="0" applyFont="1" applyFill="1" applyBorder="1" applyAlignment="1">
      <alignment wrapText="1"/>
    </xf>
    <xf numFmtId="0" fontId="6" fillId="2" borderId="22" xfId="0" applyFont="1" applyFill="1" applyBorder="1" applyAlignment="1">
      <alignment wrapText="1"/>
    </xf>
    <xf numFmtId="0" fontId="6" fillId="2" borderId="37" xfId="0" applyFont="1" applyFill="1" applyBorder="1" applyAlignment="1">
      <alignment wrapText="1"/>
    </xf>
    <xf numFmtId="0" fontId="51" fillId="4" borderId="54" xfId="0" applyFont="1" applyFill="1" applyBorder="1" applyAlignment="1">
      <alignment/>
    </xf>
    <xf numFmtId="0" fontId="51" fillId="4" borderId="8" xfId="0" applyFont="1" applyFill="1" applyBorder="1" applyAlignment="1">
      <alignment/>
    </xf>
    <xf numFmtId="0" fontId="12" fillId="4" borderId="8" xfId="0" applyFont="1" applyFill="1" applyBorder="1" applyAlignment="1">
      <alignment/>
    </xf>
    <xf numFmtId="0" fontId="6" fillId="4" borderId="8" xfId="0" applyFont="1" applyFill="1" applyBorder="1" applyAlignment="1">
      <alignment/>
    </xf>
    <xf numFmtId="0" fontId="6" fillId="4" borderId="54" xfId="0" applyFont="1" applyFill="1" applyBorder="1" applyAlignment="1">
      <alignment/>
    </xf>
    <xf numFmtId="0" fontId="15" fillId="2" borderId="41" xfId="0" applyFont="1" applyFill="1" applyBorder="1" applyAlignment="1">
      <alignment horizontal="center"/>
    </xf>
    <xf numFmtId="0" fontId="15" fillId="2" borderId="28" xfId="0" applyFont="1" applyFill="1" applyBorder="1" applyAlignment="1">
      <alignment horizontal="center"/>
    </xf>
    <xf numFmtId="0" fontId="14" fillId="4" borderId="28" xfId="0" applyFont="1" applyFill="1" applyBorder="1" applyAlignment="1">
      <alignment horizontal="center"/>
    </xf>
    <xf numFmtId="0" fontId="14" fillId="4" borderId="71" xfId="0" applyFont="1" applyFill="1" applyBorder="1" applyAlignment="1">
      <alignment horizontal="center"/>
    </xf>
    <xf numFmtId="0" fontId="14" fillId="4" borderId="5" xfId="0" applyFont="1" applyFill="1" applyBorder="1" applyAlignment="1">
      <alignment wrapText="1"/>
    </xf>
    <xf numFmtId="164" fontId="14" fillId="4" borderId="5" xfId="0" applyNumberFormat="1" applyFont="1" applyFill="1" applyBorder="1" applyAlignment="1">
      <alignment wrapText="1"/>
    </xf>
    <xf numFmtId="3" fontId="14" fillId="4" borderId="28" xfId="0" applyNumberFormat="1" applyFont="1" applyFill="1" applyBorder="1" applyAlignment="1">
      <alignment horizontal="center"/>
    </xf>
    <xf numFmtId="3" fontId="14" fillId="4" borderId="71" xfId="0" applyNumberFormat="1" applyFont="1" applyFill="1" applyBorder="1" applyAlignment="1">
      <alignment horizontal="center"/>
    </xf>
    <xf numFmtId="0" fontId="14" fillId="2" borderId="36" xfId="0" applyFont="1" applyFill="1" applyBorder="1" applyAlignment="1">
      <alignment/>
    </xf>
    <xf numFmtId="0" fontId="15" fillId="2" borderId="42" xfId="0" applyFont="1" applyFill="1" applyBorder="1" applyAlignment="1">
      <alignment horizontal="center"/>
    </xf>
    <xf numFmtId="0" fontId="15" fillId="2" borderId="51" xfId="0" applyFont="1" applyFill="1" applyBorder="1" applyAlignment="1">
      <alignment horizontal="center"/>
    </xf>
    <xf numFmtId="0" fontId="56" fillId="0" borderId="0" xfId="0" applyFont="1" applyAlignment="1">
      <alignment wrapText="1"/>
    </xf>
    <xf numFmtId="164" fontId="2" fillId="6" borderId="28" xfId="0" applyNumberFormat="1" applyFont="1" applyFill="1" applyBorder="1" applyAlignment="1">
      <alignment horizontal="right" vertical="center" wrapText="1"/>
    </xf>
    <xf numFmtId="164" fontId="56" fillId="0" borderId="0" xfId="0" applyNumberFormat="1" applyFont="1" applyAlignment="1">
      <alignment wrapText="1"/>
    </xf>
    <xf numFmtId="2" fontId="56" fillId="0" borderId="0" xfId="0" applyNumberFormat="1" applyFont="1" applyAlignment="1">
      <alignment wrapText="1"/>
    </xf>
    <xf numFmtId="0" fontId="10" fillId="4" borderId="16" xfId="0" applyFont="1" applyFill="1" applyBorder="1" applyAlignment="1">
      <alignment horizontal="center" vertical="center"/>
    </xf>
    <xf numFmtId="164" fontId="10" fillId="4" borderId="9" xfId="0" applyNumberFormat="1" applyFont="1" applyFill="1" applyBorder="1" applyAlignment="1">
      <alignment horizontal="center" vertical="center"/>
    </xf>
    <xf numFmtId="0" fontId="10" fillId="2" borderId="55"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74" xfId="0" applyFont="1" applyFill="1" applyBorder="1" applyAlignment="1">
      <alignment horizontal="center" vertical="center"/>
    </xf>
    <xf numFmtId="164" fontId="25" fillId="2" borderId="75" xfId="0" applyNumberFormat="1" applyFont="1" applyFill="1" applyBorder="1" applyAlignment="1">
      <alignment wrapText="1"/>
    </xf>
    <xf numFmtId="0" fontId="25" fillId="5" borderId="44" xfId="0" applyFont="1" applyFill="1" applyBorder="1" applyAlignment="1">
      <alignment vertical="center" wrapText="1"/>
    </xf>
    <xf numFmtId="0" fontId="14" fillId="5" borderId="76" xfId="0" applyFont="1" applyFill="1" applyBorder="1" applyAlignment="1">
      <alignment horizontal="right" vertical="center"/>
    </xf>
    <xf numFmtId="164" fontId="14" fillId="5" borderId="77" xfId="0" applyNumberFormat="1" applyFont="1" applyFill="1" applyBorder="1" applyAlignment="1">
      <alignment vertical="center" wrapText="1"/>
    </xf>
    <xf numFmtId="0" fontId="25" fillId="5" borderId="45" xfId="0" applyFont="1" applyFill="1" applyBorder="1" applyAlignment="1">
      <alignment vertical="center" wrapText="1"/>
    </xf>
    <xf numFmtId="0" fontId="14" fillId="5" borderId="8" xfId="0" applyFont="1" applyFill="1" applyBorder="1" applyAlignment="1">
      <alignment horizontal="right" vertical="center"/>
    </xf>
    <xf numFmtId="164" fontId="14" fillId="5" borderId="78" xfId="0" applyNumberFormat="1" applyFont="1" applyFill="1" applyBorder="1" applyAlignment="1">
      <alignment vertical="center" wrapText="1"/>
    </xf>
    <xf numFmtId="2" fontId="14" fillId="5" borderId="78" xfId="0" applyNumberFormat="1" applyFont="1" applyFill="1" applyBorder="1" applyAlignment="1">
      <alignment vertical="center" wrapText="1"/>
    </xf>
    <xf numFmtId="166" fontId="14" fillId="5" borderId="78" xfId="0" applyNumberFormat="1" applyFont="1" applyFill="1" applyBorder="1" applyAlignment="1">
      <alignment vertical="center" wrapText="1"/>
    </xf>
    <xf numFmtId="0" fontId="25" fillId="5" borderId="46" xfId="0" applyFont="1" applyFill="1" applyBorder="1" applyAlignment="1">
      <alignment vertical="center" wrapText="1"/>
    </xf>
    <xf numFmtId="0" fontId="14" fillId="5" borderId="11" xfId="0" applyFont="1" applyFill="1" applyBorder="1" applyAlignment="1">
      <alignment horizontal="right" vertical="center"/>
    </xf>
    <xf numFmtId="166" fontId="14" fillId="5" borderId="79" xfId="0" applyNumberFormat="1" applyFont="1" applyFill="1" applyBorder="1" applyAlignment="1">
      <alignment vertical="center" wrapText="1"/>
    </xf>
    <xf numFmtId="1" fontId="10" fillId="4" borderId="41" xfId="0" applyNumberFormat="1" applyFont="1" applyFill="1" applyBorder="1" applyAlignment="1">
      <alignment horizontal="center" vertical="center"/>
    </xf>
    <xf numFmtId="1" fontId="10" fillId="4" borderId="51" xfId="0" applyNumberFormat="1" applyFont="1" applyFill="1" applyBorder="1" applyAlignment="1">
      <alignment horizontal="center" vertical="center"/>
    </xf>
    <xf numFmtId="1" fontId="10" fillId="4" borderId="42" xfId="0" applyNumberFormat="1" applyFont="1" applyFill="1" applyBorder="1" applyAlignment="1">
      <alignment horizontal="center" vertical="center"/>
    </xf>
    <xf numFmtId="1" fontId="10" fillId="4" borderId="28" xfId="0" applyNumberFormat="1" applyFont="1" applyFill="1" applyBorder="1" applyAlignment="1">
      <alignment horizontal="center" vertical="center"/>
    </xf>
    <xf numFmtId="1" fontId="10" fillId="4" borderId="9" xfId="0" applyNumberFormat="1" applyFont="1" applyFill="1" applyBorder="1" applyAlignment="1">
      <alignment horizontal="center" vertical="center"/>
    </xf>
    <xf numFmtId="1" fontId="10" fillId="4" borderId="10" xfId="0" applyNumberFormat="1" applyFont="1" applyFill="1" applyBorder="1" applyAlignment="1">
      <alignment horizontal="center" vertical="center"/>
    </xf>
    <xf numFmtId="1" fontId="10" fillId="4" borderId="31" xfId="0" applyNumberFormat="1" applyFont="1" applyFill="1" applyBorder="1" applyAlignment="1">
      <alignment horizontal="center" vertical="center"/>
    </xf>
    <xf numFmtId="1" fontId="10" fillId="4" borderId="12" xfId="0" applyNumberFormat="1" applyFont="1" applyFill="1" applyBorder="1" applyAlignment="1">
      <alignment horizontal="center" vertical="center"/>
    </xf>
    <xf numFmtId="1" fontId="10" fillId="4" borderId="13" xfId="0" applyNumberFormat="1" applyFont="1" applyFill="1" applyBorder="1" applyAlignment="1">
      <alignment horizontal="center" vertical="center"/>
    </xf>
    <xf numFmtId="0" fontId="61" fillId="6" borderId="9" xfId="0" applyFont="1" applyFill="1" applyBorder="1" applyAlignment="1">
      <alignment horizontal="center" wrapText="1"/>
    </xf>
    <xf numFmtId="164" fontId="10" fillId="4" borderId="41" xfId="0" applyNumberFormat="1" applyFont="1" applyFill="1" applyBorder="1" applyAlignment="1">
      <alignment horizontal="center" vertical="center"/>
    </xf>
    <xf numFmtId="164" fontId="10" fillId="4" borderId="51" xfId="0" applyNumberFormat="1" applyFont="1" applyFill="1" applyBorder="1" applyAlignment="1">
      <alignment horizontal="center" vertical="center"/>
    </xf>
    <xf numFmtId="164" fontId="10" fillId="4" borderId="42" xfId="0" applyNumberFormat="1" applyFont="1" applyFill="1" applyBorder="1" applyAlignment="1">
      <alignment horizontal="center" vertical="center"/>
    </xf>
    <xf numFmtId="164" fontId="10" fillId="4" borderId="28" xfId="0" applyNumberFormat="1" applyFont="1" applyFill="1" applyBorder="1" applyAlignment="1">
      <alignment horizontal="center" vertical="center"/>
    </xf>
    <xf numFmtId="164" fontId="10" fillId="4" borderId="10" xfId="0" applyNumberFormat="1" applyFont="1" applyFill="1" applyBorder="1" applyAlignment="1">
      <alignment horizontal="center" vertical="center"/>
    </xf>
    <xf numFmtId="164" fontId="10" fillId="4" borderId="31" xfId="0" applyNumberFormat="1" applyFont="1" applyFill="1" applyBorder="1" applyAlignment="1">
      <alignment horizontal="center" vertical="center"/>
    </xf>
    <xf numFmtId="164" fontId="10" fillId="4" borderId="12" xfId="0" applyNumberFormat="1" applyFont="1" applyFill="1" applyBorder="1" applyAlignment="1">
      <alignment horizontal="center" vertical="center"/>
    </xf>
    <xf numFmtId="164" fontId="10" fillId="4" borderId="13" xfId="0" applyNumberFormat="1" applyFont="1" applyFill="1" applyBorder="1" applyAlignment="1">
      <alignment horizontal="center" vertical="center"/>
    </xf>
    <xf numFmtId="0" fontId="10" fillId="6" borderId="36" xfId="0" applyFont="1" applyFill="1" applyBorder="1" applyAlignment="1">
      <alignment horizontal="left" vertical="center"/>
    </xf>
    <xf numFmtId="0" fontId="35" fillId="6" borderId="37" xfId="0" applyFont="1" applyFill="1" applyBorder="1" applyAlignment="1">
      <alignment vertical="center" wrapText="1"/>
    </xf>
    <xf numFmtId="0" fontId="10" fillId="0" borderId="37" xfId="0" applyFont="1" applyFill="1" applyBorder="1" applyAlignment="1">
      <alignment horizontal="centerContinuous" vertical="center"/>
    </xf>
    <xf numFmtId="0" fontId="10" fillId="0" borderId="36" xfId="0" applyFont="1" applyFill="1" applyBorder="1" applyAlignment="1">
      <alignment horizontal="centerContinuous" vertical="center"/>
    </xf>
    <xf numFmtId="0" fontId="35" fillId="6" borderId="22" xfId="0" applyFont="1" applyFill="1" applyBorder="1" applyAlignment="1">
      <alignment vertical="center" wrapText="1"/>
    </xf>
    <xf numFmtId="0" fontId="10" fillId="6" borderId="52" xfId="0" applyFont="1" applyFill="1" applyBorder="1" applyAlignment="1">
      <alignment horizontal="center" wrapText="1"/>
    </xf>
    <xf numFmtId="0" fontId="10" fillId="6" borderId="52" xfId="0" applyFont="1" applyFill="1" applyBorder="1" applyAlignment="1">
      <alignment horizontal="center"/>
    </xf>
    <xf numFmtId="0" fontId="10" fillId="6" borderId="64" xfId="0" applyFont="1" applyFill="1" applyBorder="1" applyAlignment="1">
      <alignment horizontal="left" wrapText="1"/>
    </xf>
    <xf numFmtId="0" fontId="10" fillId="6" borderId="53" xfId="0" applyFont="1" applyFill="1" applyBorder="1" applyAlignment="1">
      <alignment horizontal="center" wrapText="1"/>
    </xf>
    <xf numFmtId="0" fontId="10" fillId="0" borderId="52" xfId="0" applyFont="1" applyFill="1" applyBorder="1" applyAlignment="1">
      <alignment horizontal="center" wrapText="1"/>
    </xf>
    <xf numFmtId="0" fontId="10" fillId="6" borderId="64" xfId="0" applyFont="1" applyFill="1" applyBorder="1" applyAlignment="1">
      <alignment horizontal="center" wrapText="1"/>
    </xf>
    <xf numFmtId="0" fontId="10" fillId="6" borderId="20" xfId="0" applyFont="1" applyFill="1" applyBorder="1" applyAlignment="1">
      <alignment horizontal="center" wrapText="1"/>
    </xf>
    <xf numFmtId="0" fontId="10" fillId="6" borderId="1" xfId="0" applyFont="1" applyFill="1" applyBorder="1" applyAlignment="1">
      <alignment horizontal="center" wrapText="1"/>
    </xf>
    <xf numFmtId="164" fontId="10" fillId="6" borderId="52" xfId="0" applyNumberFormat="1" applyFont="1" applyFill="1" applyBorder="1" applyAlignment="1">
      <alignment horizontal="center" wrapText="1"/>
    </xf>
    <xf numFmtId="0" fontId="10" fillId="4" borderId="41" xfId="0" applyFont="1" applyFill="1" applyBorder="1" applyAlignment="1">
      <alignment horizontal="center" vertical="center"/>
    </xf>
    <xf numFmtId="0" fontId="10" fillId="4" borderId="51" xfId="0" applyFont="1" applyFill="1" applyBorder="1" applyAlignment="1">
      <alignment vertical="center" wrapText="1"/>
    </xf>
    <xf numFmtId="5" fontId="10" fillId="4" borderId="4" xfId="0" applyNumberFormat="1" applyFont="1" applyFill="1" applyBorder="1" applyAlignment="1">
      <alignment horizontal="center" vertical="center"/>
    </xf>
    <xf numFmtId="5" fontId="10" fillId="0" borderId="3" xfId="0" applyNumberFormat="1" applyFont="1" applyFill="1" applyBorder="1" applyAlignment="1">
      <alignment horizontal="center" vertical="center"/>
    </xf>
    <xf numFmtId="0" fontId="10" fillId="4" borderId="33" xfId="0" applyFont="1" applyFill="1" applyBorder="1" applyAlignment="1">
      <alignment horizontal="center" vertical="center"/>
    </xf>
    <xf numFmtId="171" fontId="10" fillId="6" borderId="33" xfId="0" applyNumberFormat="1" applyFont="1" applyFill="1" applyBorder="1" applyAlignment="1">
      <alignment horizontal="center" vertical="center"/>
    </xf>
    <xf numFmtId="5" fontId="10" fillId="6" borderId="17" xfId="0" applyNumberFormat="1" applyFont="1" applyFill="1" applyBorder="1" applyAlignment="1">
      <alignment horizontal="center" vertical="center"/>
    </xf>
    <xf numFmtId="0" fontId="10" fillId="4" borderId="28" xfId="0" applyFont="1" applyFill="1" applyBorder="1" applyAlignment="1">
      <alignment horizontal="center" vertical="center"/>
    </xf>
    <xf numFmtId="0" fontId="10" fillId="4" borderId="9" xfId="0" applyFont="1" applyFill="1" applyBorder="1" applyAlignment="1">
      <alignment vertical="center" wrapText="1"/>
    </xf>
    <xf numFmtId="0" fontId="10" fillId="4" borderId="9" xfId="0" applyFont="1" applyFill="1" applyBorder="1" applyAlignment="1">
      <alignment horizontal="center" vertical="center"/>
    </xf>
    <xf numFmtId="5" fontId="10" fillId="4" borderId="10" xfId="0" applyNumberFormat="1" applyFont="1" applyFill="1" applyBorder="1" applyAlignment="1">
      <alignment horizontal="center" vertical="center"/>
    </xf>
    <xf numFmtId="171" fontId="10" fillId="6" borderId="28" xfId="0" applyNumberFormat="1" applyFont="1" applyFill="1" applyBorder="1" applyAlignment="1">
      <alignment horizontal="center" vertical="center"/>
    </xf>
    <xf numFmtId="5" fontId="10" fillId="6" borderId="54" xfId="0" applyNumberFormat="1" applyFont="1" applyFill="1" applyBorder="1" applyAlignment="1">
      <alignment horizontal="center" vertical="center"/>
    </xf>
    <xf numFmtId="0" fontId="10" fillId="4" borderId="31" xfId="0" applyFont="1" applyFill="1" applyBorder="1" applyAlignment="1">
      <alignment horizontal="center" vertical="center"/>
    </xf>
    <xf numFmtId="0" fontId="10" fillId="4" borderId="12" xfId="0" applyFont="1" applyFill="1" applyBorder="1" applyAlignment="1">
      <alignment vertical="center" wrapText="1"/>
    </xf>
    <xf numFmtId="0" fontId="10" fillId="4" borderId="12" xfId="0" applyFont="1" applyFill="1" applyBorder="1" applyAlignment="1">
      <alignment horizontal="center" vertical="center"/>
    </xf>
    <xf numFmtId="5" fontId="10" fillId="4" borderId="13" xfId="0" applyNumberFormat="1" applyFont="1" applyFill="1" applyBorder="1" applyAlignment="1">
      <alignment horizontal="center" vertical="center"/>
    </xf>
    <xf numFmtId="5" fontId="10" fillId="0" borderId="7" xfId="0" applyNumberFormat="1" applyFont="1" applyFill="1" applyBorder="1" applyAlignment="1">
      <alignment horizontal="center" vertical="center"/>
    </xf>
    <xf numFmtId="171" fontId="10" fillId="6" borderId="31" xfId="0" applyNumberFormat="1" applyFont="1" applyFill="1" applyBorder="1" applyAlignment="1">
      <alignment horizontal="center" vertical="center"/>
    </xf>
    <xf numFmtId="5" fontId="10" fillId="6" borderId="14" xfId="0" applyNumberFormat="1" applyFont="1" applyFill="1" applyBorder="1" applyAlignment="1">
      <alignment horizontal="center" vertical="center"/>
    </xf>
    <xf numFmtId="5" fontId="10" fillId="0" borderId="0" xfId="0" applyNumberFormat="1" applyFont="1" applyFill="1" applyBorder="1" applyAlignment="1">
      <alignment horizontal="center" vertical="center"/>
    </xf>
    <xf numFmtId="5" fontId="10" fillId="0" borderId="0" xfId="0" applyNumberFormat="1" applyFont="1" applyFill="1" applyBorder="1" applyAlignment="1">
      <alignment horizontal="center"/>
    </xf>
    <xf numFmtId="0" fontId="10" fillId="6" borderId="41" xfId="0" applyFont="1" applyFill="1" applyBorder="1" applyAlignment="1">
      <alignment horizontal="right"/>
    </xf>
    <xf numFmtId="0" fontId="10" fillId="6" borderId="51" xfId="0" applyFont="1" applyFill="1" applyBorder="1" applyAlignment="1">
      <alignment horizontal="center"/>
    </xf>
    <xf numFmtId="0" fontId="10" fillId="6" borderId="42" xfId="0" applyFont="1" applyFill="1" applyBorder="1" applyAlignment="1">
      <alignment horizontal="center"/>
    </xf>
    <xf numFmtId="0" fontId="10" fillId="6" borderId="31" xfId="0" applyFont="1" applyFill="1" applyBorder="1" applyAlignment="1">
      <alignment horizontal="right"/>
    </xf>
    <xf numFmtId="2" fontId="10" fillId="4" borderId="12" xfId="0" applyNumberFormat="1" applyFont="1" applyFill="1" applyBorder="1" applyAlignment="1">
      <alignment horizontal="center"/>
    </xf>
    <xf numFmtId="2" fontId="10" fillId="6" borderId="13" xfId="0" applyNumberFormat="1" applyFont="1" applyFill="1" applyBorder="1" applyAlignment="1">
      <alignment horizontal="center"/>
    </xf>
    <xf numFmtId="0" fontId="35" fillId="6" borderId="1" xfId="0" applyFont="1" applyFill="1" applyBorder="1" applyAlignment="1">
      <alignment horizontal="center"/>
    </xf>
    <xf numFmtId="0" fontId="10" fillId="6" borderId="49" xfId="0" applyFont="1" applyFill="1" applyBorder="1" applyAlignment="1">
      <alignment horizontal="center"/>
    </xf>
    <xf numFmtId="0" fontId="10" fillId="6" borderId="66" xfId="0" applyFont="1" applyFill="1" applyBorder="1" applyAlignment="1">
      <alignment horizontal="center"/>
    </xf>
    <xf numFmtId="0" fontId="10" fillId="6" borderId="65" xfId="0" applyFont="1" applyFill="1" applyBorder="1" applyAlignment="1">
      <alignment horizontal="center"/>
    </xf>
    <xf numFmtId="0" fontId="35" fillId="6" borderId="20" xfId="0" applyFont="1" applyFill="1" applyBorder="1" applyAlignment="1">
      <alignment horizontal="center"/>
    </xf>
    <xf numFmtId="0" fontId="10" fillId="6" borderId="2" xfId="0" applyFont="1" applyFill="1" applyBorder="1" applyAlignment="1">
      <alignment horizontal="center"/>
    </xf>
    <xf numFmtId="0" fontId="10" fillId="6" borderId="64" xfId="0" applyFont="1" applyFill="1" applyBorder="1" applyAlignment="1">
      <alignment horizontal="center"/>
    </xf>
    <xf numFmtId="0" fontId="10" fillId="6" borderId="59" xfId="0" applyFont="1" applyFill="1" applyBorder="1" applyAlignment="1">
      <alignment horizontal="center"/>
    </xf>
    <xf numFmtId="0" fontId="10" fillId="6" borderId="53" xfId="0" applyFont="1" applyFill="1" applyBorder="1" applyAlignment="1">
      <alignment horizontal="center"/>
    </xf>
    <xf numFmtId="0" fontId="10" fillId="6" borderId="27" xfId="0" applyFont="1" applyFill="1" applyBorder="1" applyAlignment="1">
      <alignment horizontal="center"/>
    </xf>
    <xf numFmtId="2" fontId="10" fillId="6" borderId="29" xfId="0" applyNumberFormat="1" applyFont="1" applyFill="1" applyBorder="1" applyAlignment="1">
      <alignment horizontal="center" vertical="center"/>
    </xf>
    <xf numFmtId="0" fontId="35" fillId="0" borderId="0" xfId="0" applyFont="1" applyAlignment="1">
      <alignment vertical="center" wrapText="1"/>
    </xf>
    <xf numFmtId="2" fontId="10" fillId="6" borderId="10" xfId="0" applyNumberFormat="1" applyFont="1" applyFill="1" applyBorder="1" applyAlignment="1">
      <alignment horizontal="center" vertical="center"/>
    </xf>
    <xf numFmtId="2" fontId="10" fillId="6" borderId="30" xfId="0" applyNumberFormat="1" applyFont="1" applyFill="1" applyBorder="1" applyAlignment="1">
      <alignment horizontal="center" vertical="center"/>
    </xf>
    <xf numFmtId="0" fontId="16" fillId="6" borderId="72" xfId="0" applyFont="1" applyFill="1" applyBorder="1" applyAlignment="1">
      <alignment horizontal="center" vertical="center" wrapText="1"/>
    </xf>
    <xf numFmtId="0" fontId="16" fillId="6" borderId="41" xfId="0" applyFont="1" applyFill="1" applyBorder="1" applyAlignment="1">
      <alignment horizontal="right" vertical="center" wrapText="1"/>
    </xf>
    <xf numFmtId="0" fontId="16" fillId="6" borderId="28" xfId="0" applyFont="1" applyFill="1" applyBorder="1" applyAlignment="1">
      <alignment horizontal="right" vertical="center" wrapText="1"/>
    </xf>
    <xf numFmtId="9" fontId="16" fillId="6" borderId="31" xfId="0" applyNumberFormat="1" applyFont="1" applyFill="1" applyBorder="1" applyAlignment="1">
      <alignment horizontal="right" vertical="center" wrapText="1"/>
    </xf>
    <xf numFmtId="3" fontId="16" fillId="6" borderId="41" xfId="0" applyNumberFormat="1" applyFont="1" applyFill="1" applyBorder="1" applyAlignment="1">
      <alignment horizontal="right" vertical="center" wrapText="1"/>
    </xf>
    <xf numFmtId="3" fontId="16" fillId="6" borderId="28" xfId="0" applyNumberFormat="1" applyFont="1" applyFill="1" applyBorder="1" applyAlignment="1">
      <alignment horizontal="right" vertical="center" wrapText="1"/>
    </xf>
    <xf numFmtId="0" fontId="16" fillId="6" borderId="31" xfId="0" applyFont="1" applyFill="1" applyBorder="1" applyAlignment="1">
      <alignment horizontal="right" vertical="center" wrapText="1"/>
    </xf>
    <xf numFmtId="0" fontId="35" fillId="6" borderId="49" xfId="0" applyFont="1" applyFill="1" applyBorder="1" applyAlignment="1">
      <alignment horizontal="center" vertical="center"/>
    </xf>
    <xf numFmtId="0" fontId="55" fillId="6" borderId="1" xfId="0" applyFont="1" applyFill="1" applyBorder="1" applyAlignment="1">
      <alignment vertical="center"/>
    </xf>
    <xf numFmtId="0" fontId="2" fillId="6" borderId="16" xfId="0" applyFont="1" applyFill="1" applyBorder="1" applyAlignment="1">
      <alignment horizontal="right" vertical="center"/>
    </xf>
    <xf numFmtId="0" fontId="2" fillId="6" borderId="9" xfId="0" applyFont="1" applyFill="1" applyBorder="1" applyAlignment="1">
      <alignment horizontal="right" vertical="center"/>
    </xf>
    <xf numFmtId="164" fontId="2" fillId="4" borderId="9" xfId="0" applyNumberFormat="1" applyFont="1" applyFill="1" applyBorder="1" applyAlignment="1">
      <alignment horizontal="center" vertical="center"/>
    </xf>
    <xf numFmtId="164" fontId="2" fillId="6" borderId="33" xfId="0" applyNumberFormat="1" applyFont="1" applyFill="1" applyBorder="1" applyAlignment="1">
      <alignment horizontal="right" vertical="center" wrapText="1"/>
    </xf>
    <xf numFmtId="164" fontId="2" fillId="4" borderId="16" xfId="0" applyNumberFormat="1" applyFont="1" applyFill="1" applyBorder="1" applyAlignment="1">
      <alignment horizontal="center" vertical="center" wrapText="1"/>
    </xf>
    <xf numFmtId="0" fontId="40" fillId="6" borderId="80" xfId="0" applyFont="1" applyFill="1" applyBorder="1" applyAlignment="1">
      <alignment horizontal="right" vertical="center" wrapText="1"/>
    </xf>
    <xf numFmtId="0" fontId="40" fillId="6" borderId="81" xfId="0" applyFont="1" applyFill="1" applyBorder="1" applyAlignment="1">
      <alignment horizontal="center" vertical="center" wrapText="1"/>
    </xf>
    <xf numFmtId="0" fontId="40" fillId="6" borderId="82" xfId="0" applyFont="1" applyFill="1" applyBorder="1" applyAlignment="1">
      <alignment horizontal="center" vertical="center" wrapText="1"/>
    </xf>
    <xf numFmtId="2" fontId="2" fillId="6" borderId="33" xfId="0" applyNumberFormat="1" applyFont="1" applyFill="1" applyBorder="1" applyAlignment="1">
      <alignment horizontal="right" vertical="center" wrapText="1"/>
    </xf>
    <xf numFmtId="2" fontId="2" fillId="6" borderId="16" xfId="0" applyNumberFormat="1" applyFont="1" applyFill="1" applyBorder="1" applyAlignment="1">
      <alignment horizontal="center" vertical="center" wrapText="1"/>
    </xf>
    <xf numFmtId="164" fontId="2" fillId="6" borderId="71" xfId="0" applyNumberFormat="1" applyFont="1" applyFill="1" applyBorder="1" applyAlignment="1">
      <alignment horizontal="right" vertical="center" wrapText="1"/>
    </xf>
    <xf numFmtId="0" fontId="35" fillId="6" borderId="20" xfId="0" applyFont="1" applyFill="1" applyBorder="1" applyAlignment="1">
      <alignment horizontal="center" vertical="center"/>
    </xf>
    <xf numFmtId="0" fontId="2" fillId="6" borderId="33" xfId="0" applyFont="1" applyFill="1" applyBorder="1" applyAlignment="1">
      <alignment horizontal="right" vertical="center"/>
    </xf>
    <xf numFmtId="164" fontId="2" fillId="6" borderId="4" xfId="0" applyNumberFormat="1" applyFont="1" applyFill="1" applyBorder="1" applyAlignment="1">
      <alignment horizontal="center" vertical="center"/>
    </xf>
    <xf numFmtId="0" fontId="2" fillId="6" borderId="28" xfId="0" applyFont="1" applyFill="1" applyBorder="1" applyAlignment="1">
      <alignment horizontal="right" vertical="center"/>
    </xf>
    <xf numFmtId="4" fontId="2" fillId="6" borderId="10" xfId="0" applyNumberFormat="1" applyFont="1" applyFill="1" applyBorder="1" applyAlignment="1">
      <alignment horizontal="center" vertical="center"/>
    </xf>
    <xf numFmtId="164" fontId="2" fillId="6" borderId="10" xfId="0" applyNumberFormat="1" applyFont="1" applyFill="1" applyBorder="1" applyAlignment="1">
      <alignment horizontal="center" vertical="center"/>
    </xf>
    <xf numFmtId="0" fontId="2" fillId="6" borderId="31" xfId="0" applyFont="1" applyFill="1" applyBorder="1" applyAlignment="1">
      <alignment horizontal="right" vertical="center"/>
    </xf>
    <xf numFmtId="164" fontId="2" fillId="4" borderId="12" xfId="0" applyNumberFormat="1" applyFont="1" applyFill="1" applyBorder="1" applyAlignment="1">
      <alignment horizontal="center" vertical="center"/>
    </xf>
    <xf numFmtId="0" fontId="2" fillId="6" borderId="21" xfId="0" applyFont="1" applyFill="1" applyBorder="1" applyAlignment="1">
      <alignment horizontal="right" vertical="center" wrapText="1"/>
    </xf>
    <xf numFmtId="9" fontId="2" fillId="6" borderId="13" xfId="0" applyNumberFormat="1" applyFont="1" applyFill="1" applyBorder="1" applyAlignment="1">
      <alignment horizontal="center" vertical="center"/>
    </xf>
    <xf numFmtId="0" fontId="0" fillId="3" borderId="0" xfId="0" applyFill="1" applyAlignment="1">
      <alignment wrapText="1"/>
    </xf>
    <xf numFmtId="0" fontId="0" fillId="3" borderId="0" xfId="0" applyFont="1" applyFill="1" applyAlignment="1">
      <alignment wrapText="1"/>
    </xf>
    <xf numFmtId="0" fontId="0" fillId="7" borderId="0" xfId="0" applyFill="1" applyAlignment="1">
      <alignment wrapText="1"/>
    </xf>
    <xf numFmtId="0" fontId="30" fillId="7" borderId="0" xfId="0" applyFont="1" applyFill="1" applyBorder="1" applyAlignment="1">
      <alignment horizontal="center"/>
    </xf>
    <xf numFmtId="0" fontId="30" fillId="7" borderId="0" xfId="0" applyFont="1" applyFill="1" applyBorder="1" applyAlignment="1">
      <alignment wrapText="1"/>
    </xf>
    <xf numFmtId="0" fontId="0" fillId="7" borderId="0" xfId="0" applyFill="1" applyBorder="1" applyAlignment="1">
      <alignment wrapText="1"/>
    </xf>
    <xf numFmtId="0" fontId="0" fillId="7" borderId="0" xfId="0" applyFont="1" applyFill="1" applyAlignment="1">
      <alignment wrapText="1"/>
    </xf>
    <xf numFmtId="0" fontId="30" fillId="7" borderId="0" xfId="0" applyFont="1" applyFill="1" applyAlignment="1">
      <alignment horizontal="center"/>
    </xf>
    <xf numFmtId="0" fontId="30" fillId="7" borderId="0" xfId="0" applyFont="1" applyFill="1" applyAlignment="1">
      <alignment wrapText="1"/>
    </xf>
    <xf numFmtId="0" fontId="31" fillId="4" borderId="36" xfId="20" applyFont="1" applyFill="1" applyBorder="1" applyAlignment="1">
      <alignment horizontal="center" vertical="center"/>
    </xf>
    <xf numFmtId="0" fontId="31" fillId="4" borderId="37" xfId="20" applyFont="1" applyFill="1" applyBorder="1" applyAlignment="1">
      <alignment vertical="center"/>
    </xf>
    <xf numFmtId="0" fontId="31" fillId="4" borderId="5" xfId="20" applyFont="1" applyFill="1" applyBorder="1" applyAlignment="1">
      <alignment horizontal="center" vertical="center"/>
    </xf>
    <xf numFmtId="0" fontId="31" fillId="4" borderId="6" xfId="20" applyFont="1" applyFill="1" applyBorder="1" applyAlignment="1">
      <alignment vertical="center"/>
    </xf>
    <xf numFmtId="0" fontId="33" fillId="4" borderId="5" xfId="20" applyFont="1" applyFill="1" applyBorder="1" applyAlignment="1">
      <alignment horizontal="center" vertical="center"/>
    </xf>
    <xf numFmtId="0" fontId="33" fillId="4" borderId="6" xfId="20" applyFont="1" applyFill="1" applyBorder="1" applyAlignment="1">
      <alignment vertical="center"/>
    </xf>
    <xf numFmtId="0" fontId="31" fillId="4" borderId="34" xfId="20" applyFont="1" applyFill="1" applyBorder="1" applyAlignment="1">
      <alignment horizontal="center" vertical="center"/>
    </xf>
    <xf numFmtId="0" fontId="31" fillId="4" borderId="35" xfId="20" applyFont="1" applyFill="1" applyBorder="1" applyAlignment="1">
      <alignment vertical="center"/>
    </xf>
    <xf numFmtId="0" fontId="0" fillId="5" borderId="33" xfId="0" applyFill="1" applyBorder="1" applyAlignment="1">
      <alignment wrapText="1"/>
    </xf>
    <xf numFmtId="0" fontId="6" fillId="5" borderId="16" xfId="0" applyFont="1" applyFill="1" applyBorder="1" applyAlignment="1">
      <alignment horizontal="right"/>
    </xf>
    <xf numFmtId="0" fontId="0" fillId="5" borderId="31" xfId="0" applyFill="1" applyBorder="1" applyAlignment="1">
      <alignment wrapText="1"/>
    </xf>
    <xf numFmtId="0" fontId="6" fillId="5" borderId="12" xfId="0" applyFont="1" applyFill="1" applyBorder="1" applyAlignment="1">
      <alignment horizontal="right"/>
    </xf>
    <xf numFmtId="0" fontId="0" fillId="5" borderId="36" xfId="0" applyFill="1" applyBorder="1" applyAlignment="1">
      <alignment wrapText="1"/>
    </xf>
    <xf numFmtId="0" fontId="0" fillId="5" borderId="22" xfId="0" applyFill="1" applyBorder="1" applyAlignment="1">
      <alignment wrapText="1"/>
    </xf>
    <xf numFmtId="0" fontId="1" fillId="5" borderId="5" xfId="0" applyFont="1" applyFill="1" applyBorder="1" applyAlignment="1">
      <alignment wrapText="1"/>
    </xf>
    <xf numFmtId="0" fontId="3" fillId="5" borderId="0" xfId="0" applyFont="1" applyFill="1" applyBorder="1" applyAlignment="1">
      <alignment horizontal="right"/>
    </xf>
    <xf numFmtId="0" fontId="3" fillId="5" borderId="0" xfId="0" applyFont="1" applyFill="1" applyBorder="1" applyAlignment="1">
      <alignment horizontal="right" wrapText="1"/>
    </xf>
    <xf numFmtId="0" fontId="0" fillId="5" borderId="5" xfId="0" applyFill="1" applyBorder="1" applyAlignment="1">
      <alignment wrapText="1"/>
    </xf>
    <xf numFmtId="0" fontId="0" fillId="5" borderId="0" xfId="0" applyFill="1" applyBorder="1" applyAlignment="1">
      <alignment wrapText="1"/>
    </xf>
    <xf numFmtId="0" fontId="0" fillId="5" borderId="37" xfId="0" applyFill="1" applyBorder="1" applyAlignment="1">
      <alignment wrapText="1"/>
    </xf>
    <xf numFmtId="0" fontId="3" fillId="5" borderId="6" xfId="0" applyFont="1" applyFill="1" applyBorder="1" applyAlignment="1">
      <alignment wrapText="1"/>
    </xf>
    <xf numFmtId="0" fontId="1" fillId="5" borderId="6" xfId="0" applyFont="1" applyFill="1" applyBorder="1" applyAlignment="1">
      <alignment wrapText="1"/>
    </xf>
    <xf numFmtId="0" fontId="0" fillId="5" borderId="6" xfId="0" applyFill="1" applyBorder="1" applyAlignment="1">
      <alignment wrapText="1"/>
    </xf>
    <xf numFmtId="0" fontId="0" fillId="5" borderId="41" xfId="0" applyFill="1" applyBorder="1" applyAlignment="1">
      <alignment wrapText="1"/>
    </xf>
    <xf numFmtId="0" fontId="6" fillId="5" borderId="51" xfId="0" applyFont="1" applyFill="1" applyBorder="1" applyAlignment="1">
      <alignment horizontal="right"/>
    </xf>
    <xf numFmtId="0" fontId="0" fillId="5" borderId="45" xfId="0" applyFill="1" applyBorder="1" applyAlignment="1">
      <alignment wrapText="1"/>
    </xf>
    <xf numFmtId="0" fontId="6" fillId="5" borderId="32" xfId="0" applyFont="1" applyFill="1" applyBorder="1" applyAlignment="1">
      <alignment horizontal="right"/>
    </xf>
    <xf numFmtId="0" fontId="0" fillId="5" borderId="71" xfId="0" applyFill="1" applyBorder="1" applyAlignment="1">
      <alignment wrapText="1"/>
    </xf>
    <xf numFmtId="0" fontId="6" fillId="5" borderId="56" xfId="0" applyFont="1" applyFill="1" applyBorder="1" applyAlignment="1">
      <alignment horizontal="right"/>
    </xf>
    <xf numFmtId="9" fontId="0" fillId="5" borderId="0" xfId="0" applyNumberFormat="1" applyFill="1" applyBorder="1" applyAlignment="1">
      <alignment wrapText="1"/>
    </xf>
    <xf numFmtId="0" fontId="6" fillId="4" borderId="9" xfId="0" applyFont="1" applyFill="1" applyBorder="1" applyAlignment="1">
      <alignment horizontal="left"/>
    </xf>
    <xf numFmtId="164" fontId="6" fillId="4" borderId="9" xfId="0" applyNumberFormat="1" applyFont="1" applyFill="1" applyBorder="1" applyAlignment="1">
      <alignment horizontal="left"/>
    </xf>
    <xf numFmtId="9" fontId="6" fillId="4" borderId="9" xfId="0" applyNumberFormat="1" applyFont="1" applyFill="1" applyBorder="1" applyAlignment="1">
      <alignment horizontal="left"/>
    </xf>
    <xf numFmtId="0" fontId="6" fillId="3" borderId="0" xfId="0" applyFont="1" applyFill="1" applyAlignment="1">
      <alignment wrapText="1"/>
    </xf>
    <xf numFmtId="0" fontId="3" fillId="3" borderId="0" xfId="0" applyFont="1" applyFill="1" applyAlignment="1">
      <alignment wrapText="1"/>
    </xf>
    <xf numFmtId="1" fontId="3" fillId="3" borderId="0" xfId="0" applyNumberFormat="1" applyFont="1" applyFill="1" applyAlignment="1">
      <alignment wrapText="1"/>
    </xf>
    <xf numFmtId="0" fontId="22" fillId="3" borderId="0" xfId="0" applyFont="1" applyFill="1" applyAlignment="1">
      <alignment wrapText="1"/>
    </xf>
    <xf numFmtId="0" fontId="15" fillId="3" borderId="0" xfId="0" applyFont="1" applyFill="1" applyAlignment="1">
      <alignment wrapText="1"/>
    </xf>
    <xf numFmtId="0" fontId="20" fillId="3" borderId="0" xfId="0" applyFont="1" applyFill="1" applyAlignment="1">
      <alignment wrapText="1"/>
    </xf>
    <xf numFmtId="0" fontId="0" fillId="3" borderId="0" xfId="0" applyFill="1" applyAlignment="1">
      <alignment horizontal="center"/>
    </xf>
    <xf numFmtId="0" fontId="0" fillId="3" borderId="0" xfId="0" applyFill="1" applyAlignment="1">
      <alignment horizontal="left"/>
    </xf>
    <xf numFmtId="168" fontId="0" fillId="3" borderId="0" xfId="0" applyNumberFormat="1" applyFill="1" applyAlignment="1">
      <alignment horizontal="center"/>
    </xf>
    <xf numFmtId="164" fontId="0" fillId="3" borderId="0" xfId="0" applyNumberFormat="1" applyFill="1" applyAlignment="1">
      <alignment horizontal="center"/>
    </xf>
    <xf numFmtId="0" fontId="41" fillId="3" borderId="0" xfId="0" applyFont="1" applyFill="1" applyBorder="1" applyAlignment="1">
      <alignment horizontal="left"/>
    </xf>
    <xf numFmtId="0" fontId="41" fillId="3" borderId="0" xfId="0" applyFont="1" applyFill="1" applyBorder="1" applyAlignment="1">
      <alignment horizontal="center"/>
    </xf>
    <xf numFmtId="164" fontId="41" fillId="3" borderId="0" xfId="0" applyNumberFormat="1" applyFont="1" applyFill="1" applyBorder="1" applyAlignment="1">
      <alignment horizontal="center"/>
    </xf>
    <xf numFmtId="164" fontId="0" fillId="3" borderId="0" xfId="0" applyNumberFormat="1" applyFont="1" applyFill="1" applyAlignment="1">
      <alignment horizontal="center"/>
    </xf>
    <xf numFmtId="0" fontId="0" fillId="3" borderId="0" xfId="0" applyFont="1" applyFill="1" applyAlignment="1">
      <alignment wrapText="1"/>
    </xf>
    <xf numFmtId="0" fontId="0" fillId="3" borderId="0" xfId="0" applyFont="1" applyFill="1" applyAlignment="1">
      <alignment horizontal="center"/>
    </xf>
    <xf numFmtId="0" fontId="3" fillId="3" borderId="0" xfId="0" applyFont="1" applyFill="1" applyBorder="1" applyAlignment="1">
      <alignment horizontal="left"/>
    </xf>
    <xf numFmtId="0" fontId="0" fillId="3" borderId="0" xfId="0" applyFill="1" applyBorder="1" applyAlignment="1">
      <alignment horizontal="left"/>
    </xf>
    <xf numFmtId="0" fontId="0" fillId="3" borderId="0" xfId="0" applyFill="1" applyBorder="1" applyAlignment="1">
      <alignment horizontal="center"/>
    </xf>
    <xf numFmtId="164" fontId="0" fillId="3" borderId="0" xfId="0" applyNumberFormat="1" applyFill="1" applyBorder="1" applyAlignment="1">
      <alignment horizontal="center"/>
    </xf>
    <xf numFmtId="0" fontId="6" fillId="3" borderId="21" xfId="0" applyFont="1" applyFill="1" applyBorder="1" applyAlignment="1">
      <alignment horizontal="center"/>
    </xf>
    <xf numFmtId="0" fontId="6" fillId="3" borderId="21" xfId="0" applyFont="1" applyFill="1" applyBorder="1" applyAlignment="1">
      <alignment horizontal="left"/>
    </xf>
    <xf numFmtId="0" fontId="6" fillId="3" borderId="0" xfId="0" applyFont="1" applyFill="1" applyBorder="1" applyAlignment="1">
      <alignment horizontal="center"/>
    </xf>
    <xf numFmtId="0" fontId="6" fillId="3" borderId="0" xfId="0" applyFont="1" applyFill="1" applyAlignment="1">
      <alignment horizontal="center"/>
    </xf>
    <xf numFmtId="0" fontId="20" fillId="3" borderId="0" xfId="0" applyFont="1" applyFill="1" applyAlignment="1">
      <alignment horizontal="center"/>
    </xf>
    <xf numFmtId="0" fontId="20" fillId="3" borderId="0" xfId="0" applyFont="1" applyFill="1" applyAlignment="1">
      <alignment horizontal="left"/>
    </xf>
    <xf numFmtId="168" fontId="20" fillId="3" borderId="0" xfId="0" applyNumberFormat="1" applyFont="1" applyFill="1" applyAlignment="1">
      <alignment horizontal="center"/>
    </xf>
    <xf numFmtId="164" fontId="20" fillId="3" borderId="0" xfId="0" applyNumberFormat="1" applyFont="1" applyFill="1" applyAlignment="1">
      <alignment horizontal="center"/>
    </xf>
    <xf numFmtId="0" fontId="15" fillId="3" borderId="0" xfId="0" applyFont="1" applyFill="1" applyAlignment="1">
      <alignment horizontal="center"/>
    </xf>
    <xf numFmtId="0" fontId="22" fillId="3" borderId="0" xfId="0" applyFont="1" applyFill="1" applyBorder="1" applyAlignment="1">
      <alignment horizontal="center"/>
    </xf>
    <xf numFmtId="0" fontId="64" fillId="3" borderId="0" xfId="0" applyFont="1" applyFill="1" applyBorder="1" applyAlignment="1">
      <alignment horizontal="left"/>
    </xf>
    <xf numFmtId="0" fontId="3" fillId="3" borderId="0" xfId="0" applyFont="1" applyFill="1" applyAlignment="1">
      <alignment horizontal="center"/>
    </xf>
    <xf numFmtId="1" fontId="3" fillId="3" borderId="0" xfId="0" applyNumberFormat="1" applyFont="1" applyFill="1" applyAlignment="1">
      <alignment horizontal="center"/>
    </xf>
    <xf numFmtId="0" fontId="22" fillId="3" borderId="0" xfId="0" applyFont="1" applyFill="1" applyAlignment="1">
      <alignment horizontal="center"/>
    </xf>
    <xf numFmtId="0" fontId="39" fillId="3" borderId="0" xfId="0" applyFont="1" applyFill="1" applyAlignment="1">
      <alignment wrapText="1"/>
    </xf>
    <xf numFmtId="0" fontId="22" fillId="3" borderId="16" xfId="0" applyFont="1" applyFill="1" applyBorder="1" applyAlignment="1">
      <alignment wrapText="1"/>
    </xf>
    <xf numFmtId="0" fontId="6" fillId="3" borderId="16" xfId="0" applyFont="1" applyFill="1" applyBorder="1" applyAlignment="1">
      <alignment wrapText="1"/>
    </xf>
    <xf numFmtId="2" fontId="15" fillId="3" borderId="9" xfId="0" applyNumberFormat="1" applyFont="1" applyFill="1" applyBorder="1" applyAlignment="1">
      <alignment horizontal="center"/>
    </xf>
    <xf numFmtId="0" fontId="15" fillId="4" borderId="72" xfId="0" applyFont="1" applyFill="1" applyBorder="1" applyAlignment="1">
      <alignment horizontal="center"/>
    </xf>
    <xf numFmtId="0" fontId="15" fillId="4" borderId="25" xfId="0" applyFont="1" applyFill="1" applyBorder="1" applyAlignment="1">
      <alignment horizontal="center"/>
    </xf>
    <xf numFmtId="0" fontId="15" fillId="3" borderId="0" xfId="0" applyFont="1" applyFill="1" applyBorder="1" applyAlignment="1">
      <alignment vertical="center" wrapText="1"/>
    </xf>
    <xf numFmtId="0" fontId="15" fillId="3" borderId="0" xfId="0" applyFont="1" applyFill="1" applyBorder="1" applyAlignment="1">
      <alignment horizontal="center" vertical="center"/>
    </xf>
    <xf numFmtId="0" fontId="11" fillId="3" borderId="0" xfId="0" applyFont="1" applyFill="1" applyBorder="1" applyAlignment="1">
      <alignment wrapText="1"/>
    </xf>
    <xf numFmtId="0" fontId="10" fillId="3" borderId="0" xfId="0" applyFont="1" applyFill="1" applyBorder="1" applyAlignment="1">
      <alignment wrapText="1"/>
    </xf>
    <xf numFmtId="0" fontId="10" fillId="3" borderId="0" xfId="0" applyFont="1" applyFill="1" applyBorder="1" applyAlignment="1">
      <alignment horizontal="center"/>
    </xf>
    <xf numFmtId="164" fontId="0" fillId="3" borderId="0" xfId="0" applyNumberFormat="1" applyFill="1" applyBorder="1" applyAlignment="1">
      <alignment wrapText="1"/>
    </xf>
    <xf numFmtId="164" fontId="19" fillId="3" borderId="0" xfId="0" applyNumberFormat="1" applyFont="1" applyFill="1" applyBorder="1" applyAlignment="1">
      <alignment wrapText="1"/>
    </xf>
    <xf numFmtId="164" fontId="11" fillId="3" borderId="0" xfId="0" applyNumberFormat="1" applyFont="1" applyFill="1" applyBorder="1" applyAlignment="1">
      <alignment wrapText="1"/>
    </xf>
    <xf numFmtId="0" fontId="25" fillId="3" borderId="0" xfId="0" applyFont="1" applyFill="1" applyBorder="1" applyAlignment="1">
      <alignment wrapText="1"/>
    </xf>
    <xf numFmtId="0" fontId="0" fillId="3" borderId="0" xfId="0" applyFill="1" applyBorder="1" applyAlignment="1">
      <alignment vertical="center" wrapText="1"/>
    </xf>
    <xf numFmtId="0" fontId="14" fillId="3" borderId="0" xfId="0" applyFont="1" applyFill="1" applyAlignment="1">
      <alignment wrapText="1"/>
    </xf>
    <xf numFmtId="0" fontId="25" fillId="3" borderId="0" xfId="0" applyFont="1" applyFill="1" applyAlignment="1">
      <alignment wrapText="1"/>
    </xf>
    <xf numFmtId="0" fontId="14" fillId="3" borderId="0" xfId="0" applyFont="1" applyFill="1" applyBorder="1" applyAlignment="1">
      <alignment wrapText="1"/>
    </xf>
    <xf numFmtId="0" fontId="42" fillId="3" borderId="0" xfId="0" applyFont="1" applyFill="1" applyBorder="1" applyAlignment="1">
      <alignment vertical="center" wrapText="1"/>
    </xf>
    <xf numFmtId="0" fontId="15" fillId="3" borderId="0" xfId="0" applyFont="1" applyFill="1" applyAlignment="1">
      <alignment vertical="center" wrapText="1"/>
    </xf>
    <xf numFmtId="0" fontId="10" fillId="3" borderId="0" xfId="0" applyFont="1" applyFill="1" applyAlignment="1">
      <alignment wrapText="1"/>
    </xf>
    <xf numFmtId="0" fontId="0" fillId="3" borderId="0" xfId="0" applyFill="1" applyAlignment="1">
      <alignment vertical="center" wrapText="1"/>
    </xf>
    <xf numFmtId="0" fontId="34" fillId="3" borderId="0" xfId="0" applyFont="1" applyFill="1" applyBorder="1" applyAlignment="1">
      <alignment wrapText="1"/>
    </xf>
    <xf numFmtId="0" fontId="14" fillId="3" borderId="0" xfId="0" applyFont="1" applyFill="1" applyBorder="1" applyAlignment="1">
      <alignment horizontal="right"/>
    </xf>
    <xf numFmtId="0" fontId="14" fillId="3" borderId="0" xfId="0" applyFont="1" applyFill="1" applyBorder="1" applyAlignment="1">
      <alignment vertical="center" wrapText="1"/>
    </xf>
    <xf numFmtId="0" fontId="25" fillId="3" borderId="0" xfId="0" applyFont="1" applyFill="1" applyBorder="1" applyAlignment="1">
      <alignment vertical="center" wrapText="1"/>
    </xf>
    <xf numFmtId="0" fontId="14" fillId="3" borderId="0" xfId="0" applyFont="1" applyFill="1" applyBorder="1" applyAlignment="1">
      <alignment horizontal="center"/>
    </xf>
    <xf numFmtId="0" fontId="25" fillId="3" borderId="0" xfId="0" applyFont="1" applyFill="1" applyBorder="1" applyAlignment="1">
      <alignment horizontal="center"/>
    </xf>
    <xf numFmtId="0" fontId="25" fillId="3" borderId="21" xfId="0" applyFont="1" applyFill="1" applyBorder="1" applyAlignment="1">
      <alignment horizontal="center"/>
    </xf>
    <xf numFmtId="0" fontId="25" fillId="3" borderId="0" xfId="0" applyFont="1" applyFill="1" applyAlignment="1">
      <alignment vertical="center" wrapText="1"/>
    </xf>
    <xf numFmtId="0" fontId="16" fillId="3" borderId="0" xfId="0" applyFont="1" applyFill="1" applyBorder="1" applyAlignment="1">
      <alignment wrapText="1"/>
    </xf>
    <xf numFmtId="0" fontId="26" fillId="3" borderId="0" xfId="0" applyFont="1" applyFill="1" applyBorder="1" applyAlignment="1">
      <alignment wrapText="1"/>
    </xf>
    <xf numFmtId="0" fontId="25" fillId="3" borderId="0" xfId="0" applyFont="1" applyFill="1" applyBorder="1" applyAlignment="1">
      <alignment horizontal="center" vertical="center"/>
    </xf>
    <xf numFmtId="0" fontId="26" fillId="3" borderId="0" xfId="0" applyFont="1" applyFill="1" applyAlignment="1">
      <alignment wrapText="1"/>
    </xf>
    <xf numFmtId="0" fontId="66" fillId="3" borderId="0" xfId="0" applyFont="1" applyFill="1" applyBorder="1" applyAlignment="1">
      <alignment horizontal="left" vertical="center" wrapText="1"/>
    </xf>
    <xf numFmtId="0" fontId="16" fillId="3" borderId="0" xfId="0" applyFont="1" applyFill="1" applyAlignment="1">
      <alignment wrapText="1"/>
    </xf>
    <xf numFmtId="0" fontId="14" fillId="2" borderId="52" xfId="0" applyFont="1" applyFill="1" applyBorder="1" applyAlignment="1">
      <alignment horizontal="center"/>
    </xf>
    <xf numFmtId="0" fontId="16" fillId="4" borderId="36" xfId="0" applyFont="1" applyFill="1" applyBorder="1" applyAlignment="1">
      <alignment horizontal="right" vertical="center"/>
    </xf>
    <xf numFmtId="0" fontId="16" fillId="4" borderId="22" xfId="0" applyFont="1" applyFill="1" applyBorder="1" applyAlignment="1">
      <alignment horizontal="center" vertical="center"/>
    </xf>
    <xf numFmtId="0" fontId="16" fillId="4" borderId="22" xfId="0" applyFont="1" applyFill="1" applyBorder="1" applyAlignment="1">
      <alignment horizontal="right" vertical="center"/>
    </xf>
    <xf numFmtId="0" fontId="14" fillId="4" borderId="5" xfId="0" applyFont="1" applyFill="1" applyBorder="1" applyAlignment="1">
      <alignment vertical="center" wrapText="1"/>
    </xf>
    <xf numFmtId="0" fontId="14" fillId="4" borderId="6" xfId="0" applyFont="1" applyFill="1" applyBorder="1" applyAlignment="1">
      <alignment vertical="center" wrapText="1"/>
    </xf>
    <xf numFmtId="0" fontId="14" fillId="4" borderId="34" xfId="0" applyFont="1" applyFill="1" applyBorder="1" applyAlignment="1">
      <alignment vertical="center" wrapText="1"/>
    </xf>
    <xf numFmtId="0" fontId="14" fillId="4" borderId="21" xfId="0" applyFont="1" applyFill="1" applyBorder="1" applyAlignment="1">
      <alignment vertical="center" wrapText="1"/>
    </xf>
    <xf numFmtId="0" fontId="14" fillId="4" borderId="21" xfId="0" applyFont="1" applyFill="1" applyBorder="1" applyAlignment="1">
      <alignment horizontal="right" vertical="center"/>
    </xf>
    <xf numFmtId="0" fontId="0" fillId="3" borderId="22" xfId="0" applyFill="1" applyBorder="1" applyAlignment="1">
      <alignment horizontal="center"/>
    </xf>
    <xf numFmtId="0" fontId="43" fillId="3" borderId="0" xfId="0" applyFont="1" applyFill="1" applyBorder="1" applyAlignment="1">
      <alignment vertical="center" wrapText="1"/>
    </xf>
    <xf numFmtId="0" fontId="44" fillId="3" borderId="0" xfId="0" applyFont="1" applyFill="1" applyBorder="1" applyAlignment="1">
      <alignment vertical="center"/>
    </xf>
    <xf numFmtId="0" fontId="45" fillId="3" borderId="0" xfId="0" applyFont="1" applyFill="1" applyBorder="1" applyAlignment="1">
      <alignment horizontal="center" vertical="center"/>
    </xf>
    <xf numFmtId="0" fontId="43" fillId="3" borderId="0" xfId="0" applyFont="1" applyFill="1" applyAlignment="1">
      <alignment vertical="center" wrapText="1"/>
    </xf>
    <xf numFmtId="0" fontId="35" fillId="3" borderId="0" xfId="0" applyFont="1" applyFill="1" applyBorder="1" applyAlignment="1">
      <alignment wrapText="1"/>
    </xf>
    <xf numFmtId="0" fontId="46" fillId="3" borderId="0" xfId="0" applyFont="1" applyFill="1" applyBorder="1" applyAlignment="1">
      <alignment horizontal="center"/>
    </xf>
    <xf numFmtId="0" fontId="24" fillId="3" borderId="0" xfId="0" applyFont="1" applyFill="1" applyBorder="1" applyAlignment="1">
      <alignment wrapText="1"/>
    </xf>
    <xf numFmtId="0" fontId="35" fillId="3" borderId="0" xfId="0" applyFont="1" applyFill="1" applyAlignment="1">
      <alignment wrapText="1"/>
    </xf>
    <xf numFmtId="2" fontId="0" fillId="3" borderId="0" xfId="0" applyNumberFormat="1" applyFill="1" applyAlignment="1">
      <alignment horizontal="center"/>
    </xf>
    <xf numFmtId="2" fontId="0" fillId="3" borderId="0" xfId="0" applyNumberFormat="1" applyFill="1" applyAlignment="1">
      <alignment wrapText="1"/>
    </xf>
    <xf numFmtId="175" fontId="0" fillId="3" borderId="0" xfId="0" applyNumberFormat="1" applyFill="1" applyAlignment="1">
      <alignment horizontal="center"/>
    </xf>
    <xf numFmtId="2" fontId="0" fillId="3" borderId="0" xfId="0" applyNumberFormat="1" applyFill="1" applyBorder="1" applyAlignment="1">
      <alignment wrapText="1"/>
    </xf>
    <xf numFmtId="175" fontId="0" fillId="3" borderId="0" xfId="0" applyNumberFormat="1" applyFill="1" applyBorder="1" applyAlignment="1">
      <alignment horizontal="center"/>
    </xf>
    <xf numFmtId="0" fontId="67" fillId="3" borderId="0" xfId="0" applyFont="1" applyFill="1" applyAlignment="1">
      <alignment wrapText="1"/>
    </xf>
    <xf numFmtId="0" fontId="67" fillId="3" borderId="0" xfId="0" applyFont="1" applyFill="1" applyAlignment="1">
      <alignment horizontal="center"/>
    </xf>
    <xf numFmtId="2" fontId="67" fillId="3" borderId="0" xfId="0" applyNumberFormat="1" applyFont="1" applyFill="1" applyAlignment="1">
      <alignment horizontal="center"/>
    </xf>
    <xf numFmtId="2" fontId="67" fillId="3" borderId="0" xfId="0" applyNumberFormat="1" applyFont="1" applyFill="1" applyAlignment="1">
      <alignment wrapText="1"/>
    </xf>
    <xf numFmtId="175" fontId="67" fillId="3" borderId="0" xfId="0" applyNumberFormat="1" applyFont="1" applyFill="1" applyAlignment="1">
      <alignment horizontal="center"/>
    </xf>
    <xf numFmtId="0" fontId="67" fillId="3" borderId="0" xfId="0" applyFont="1" applyFill="1" applyBorder="1" applyAlignment="1">
      <alignment wrapText="1"/>
    </xf>
    <xf numFmtId="0" fontId="67" fillId="3" borderId="0" xfId="0" applyFont="1" applyFill="1" applyBorder="1" applyAlignment="1">
      <alignment horizontal="center"/>
    </xf>
    <xf numFmtId="2" fontId="67" fillId="3" borderId="0" xfId="0" applyNumberFormat="1" applyFont="1" applyFill="1" applyBorder="1" applyAlignment="1">
      <alignment horizontal="center"/>
    </xf>
    <xf numFmtId="2" fontId="67" fillId="3" borderId="0" xfId="0" applyNumberFormat="1" applyFont="1" applyFill="1" applyBorder="1" applyAlignment="1">
      <alignment wrapText="1"/>
    </xf>
    <xf numFmtId="175" fontId="67" fillId="3" borderId="0" xfId="0" applyNumberFormat="1" applyFont="1" applyFill="1" applyBorder="1" applyAlignment="1">
      <alignment horizontal="center"/>
    </xf>
    <xf numFmtId="2" fontId="37" fillId="3" borderId="0" xfId="0" applyNumberFormat="1" applyFont="1" applyFill="1" applyBorder="1" applyAlignment="1">
      <alignment/>
    </xf>
    <xf numFmtId="2" fontId="64" fillId="3" borderId="0" xfId="0" applyNumberFormat="1" applyFont="1" applyFill="1" applyBorder="1" applyAlignment="1">
      <alignment horizontal="center"/>
    </xf>
    <xf numFmtId="2" fontId="64" fillId="3" borderId="0" xfId="0" applyNumberFormat="1" applyFont="1" applyFill="1" applyBorder="1" applyAlignment="1">
      <alignment wrapText="1"/>
    </xf>
    <xf numFmtId="0" fontId="37" fillId="3" borderId="0" xfId="0" applyFont="1" applyFill="1" applyBorder="1" applyAlignment="1">
      <alignment horizontal="left"/>
    </xf>
    <xf numFmtId="2" fontId="37" fillId="3" borderId="0" xfId="0" applyNumberFormat="1" applyFont="1" applyFill="1" applyBorder="1" applyAlignment="1">
      <alignment horizontal="left"/>
    </xf>
    <xf numFmtId="2" fontId="37" fillId="3" borderId="0" xfId="0" applyNumberFormat="1" applyFont="1" applyFill="1" applyBorder="1" applyAlignment="1">
      <alignment horizontal="center"/>
    </xf>
    <xf numFmtId="0" fontId="35" fillId="3" borderId="0" xfId="0" applyFont="1" applyFill="1" applyBorder="1" applyAlignment="1">
      <alignment vertical="center"/>
    </xf>
    <xf numFmtId="175" fontId="35" fillId="3" borderId="0" xfId="0" applyNumberFormat="1" applyFont="1" applyFill="1" applyAlignment="1">
      <alignment horizontal="center" vertical="center"/>
    </xf>
    <xf numFmtId="0" fontId="35" fillId="3" borderId="0" xfId="0" applyFont="1" applyFill="1" applyAlignment="1">
      <alignment vertical="center"/>
    </xf>
    <xf numFmtId="175" fontId="35" fillId="3" borderId="0" xfId="0" applyNumberFormat="1" applyFont="1" applyFill="1" applyAlignment="1">
      <alignment horizontal="center"/>
    </xf>
    <xf numFmtId="2" fontId="0" fillId="3" borderId="0" xfId="0" applyNumberFormat="1" applyFill="1" applyAlignment="1">
      <alignment horizontal="right"/>
    </xf>
    <xf numFmtId="0" fontId="6" fillId="3" borderId="0" xfId="0" applyFont="1" applyFill="1" applyAlignment="1">
      <alignment vertical="center" wrapText="1"/>
    </xf>
    <xf numFmtId="1" fontId="10" fillId="6" borderId="9" xfId="0" applyNumberFormat="1" applyFont="1" applyFill="1" applyBorder="1" applyAlignment="1">
      <alignment horizontal="center" vertical="center"/>
    </xf>
    <xf numFmtId="1" fontId="10" fillId="6" borderId="51" xfId="0" applyNumberFormat="1" applyFont="1" applyFill="1" applyBorder="1" applyAlignment="1">
      <alignment horizontal="center" vertical="center"/>
    </xf>
    <xf numFmtId="1" fontId="10" fillId="6" borderId="12" xfId="0" applyNumberFormat="1" applyFont="1" applyFill="1" applyBorder="1" applyAlignment="1">
      <alignment horizontal="center" vertical="center"/>
    </xf>
    <xf numFmtId="2" fontId="34" fillId="3" borderId="0" xfId="0" applyNumberFormat="1" applyFont="1" applyFill="1" applyBorder="1" applyAlignment="1">
      <alignment horizontal="left"/>
    </xf>
    <xf numFmtId="0" fontId="34" fillId="3" borderId="0" xfId="0" applyFont="1" applyFill="1" applyBorder="1" applyAlignment="1">
      <alignment horizontal="left"/>
    </xf>
    <xf numFmtId="0" fontId="35" fillId="3" borderId="22" xfId="0" applyFont="1" applyFill="1" applyBorder="1" applyAlignment="1">
      <alignment horizontal="center"/>
    </xf>
    <xf numFmtId="0" fontId="35" fillId="3" borderId="0" xfId="0" applyFont="1" applyFill="1" applyBorder="1" applyAlignment="1">
      <alignment horizontal="center" vertical="center"/>
    </xf>
    <xf numFmtId="0" fontId="35" fillId="3" borderId="0" xfId="0" applyFont="1" applyFill="1" applyBorder="1" applyAlignment="1">
      <alignment horizontal="center"/>
    </xf>
    <xf numFmtId="0" fontId="35" fillId="3" borderId="21" xfId="0" applyFont="1" applyFill="1" applyBorder="1" applyAlignment="1">
      <alignment horizontal="center"/>
    </xf>
    <xf numFmtId="164" fontId="6" fillId="3" borderId="0" xfId="0" applyNumberFormat="1" applyFont="1" applyFill="1" applyAlignment="1">
      <alignment wrapText="1"/>
    </xf>
    <xf numFmtId="0" fontId="6" fillId="4" borderId="78" xfId="0" applyFont="1" applyFill="1" applyBorder="1" applyAlignment="1">
      <alignment wrapText="1"/>
    </xf>
    <xf numFmtId="0" fontId="14" fillId="4" borderId="31" xfId="0" applyFont="1" applyFill="1" applyBorder="1" applyAlignment="1">
      <alignment horizontal="center"/>
    </xf>
    <xf numFmtId="0" fontId="6" fillId="4" borderId="14" xfId="0" applyFont="1" applyFill="1" applyBorder="1" applyAlignment="1">
      <alignment/>
    </xf>
    <xf numFmtId="0" fontId="6" fillId="4" borderId="11" xfId="0" applyFont="1" applyFill="1" applyBorder="1" applyAlignment="1">
      <alignment/>
    </xf>
    <xf numFmtId="0" fontId="6" fillId="4" borderId="79" xfId="0" applyFont="1" applyFill="1" applyBorder="1" applyAlignment="1">
      <alignment wrapText="1"/>
    </xf>
    <xf numFmtId="0" fontId="6" fillId="4" borderId="72" xfId="0" applyFont="1" applyFill="1" applyBorder="1" applyAlignment="1">
      <alignment wrapText="1"/>
    </xf>
    <xf numFmtId="0" fontId="6" fillId="4" borderId="39" xfId="0" applyFont="1" applyFill="1" applyBorder="1" applyAlignment="1">
      <alignment wrapText="1"/>
    </xf>
    <xf numFmtId="0" fontId="6" fillId="2" borderId="41" xfId="0" applyFont="1" applyFill="1" applyBorder="1" applyAlignment="1">
      <alignment wrapText="1"/>
    </xf>
    <xf numFmtId="0" fontId="6" fillId="2" borderId="51" xfId="0" applyFont="1" applyFill="1" applyBorder="1" applyAlignment="1">
      <alignment wrapText="1"/>
    </xf>
    <xf numFmtId="0" fontId="6" fillId="2" borderId="42" xfId="0" applyFont="1" applyFill="1" applyBorder="1" applyAlignment="1">
      <alignment wrapText="1"/>
    </xf>
    <xf numFmtId="164" fontId="6" fillId="2" borderId="31" xfId="0" applyNumberFormat="1" applyFont="1" applyFill="1" applyBorder="1" applyAlignment="1">
      <alignment wrapText="1"/>
    </xf>
    <xf numFmtId="164" fontId="6" fillId="2" borderId="13" xfId="0" applyNumberFormat="1" applyFont="1" applyFill="1" applyBorder="1" applyAlignment="1">
      <alignment wrapText="1"/>
    </xf>
    <xf numFmtId="0" fontId="15" fillId="2" borderId="83" xfId="0" applyFont="1" applyFill="1" applyBorder="1" applyAlignment="1">
      <alignment horizontal="center"/>
    </xf>
    <xf numFmtId="0" fontId="6" fillId="4" borderId="54" xfId="0" applyFont="1" applyFill="1" applyBorder="1" applyAlignment="1">
      <alignment wrapText="1"/>
    </xf>
    <xf numFmtId="0" fontId="6" fillId="4" borderId="62" xfId="0" applyFont="1" applyFill="1" applyBorder="1" applyAlignment="1">
      <alignment wrapText="1"/>
    </xf>
    <xf numFmtId="0" fontId="6" fillId="4" borderId="28" xfId="0" applyFont="1" applyFill="1" applyBorder="1" applyAlignment="1">
      <alignment wrapText="1"/>
    </xf>
    <xf numFmtId="0" fontId="6" fillId="4" borderId="38" xfId="0" applyFont="1" applyFill="1" applyBorder="1" applyAlignment="1">
      <alignment wrapText="1"/>
    </xf>
    <xf numFmtId="0" fontId="15" fillId="2" borderId="54" xfId="0" applyFont="1" applyFill="1" applyBorder="1" applyAlignment="1">
      <alignment horizontal="center"/>
    </xf>
    <xf numFmtId="0" fontId="12" fillId="4" borderId="54" xfId="0" applyFont="1" applyFill="1" applyBorder="1" applyAlignment="1">
      <alignment wrapText="1"/>
    </xf>
    <xf numFmtId="164" fontId="6" fillId="4" borderId="28" xfId="0" applyNumberFormat="1" applyFont="1" applyFill="1" applyBorder="1" applyAlignment="1">
      <alignment wrapText="1"/>
    </xf>
    <xf numFmtId="164" fontId="6" fillId="4" borderId="71" xfId="0" applyNumberFormat="1" applyFont="1" applyFill="1" applyBorder="1" applyAlignment="1">
      <alignment wrapText="1"/>
    </xf>
    <xf numFmtId="0" fontId="6" fillId="2" borderId="64" xfId="0" applyFont="1" applyFill="1" applyBorder="1" applyAlignment="1">
      <alignment wrapText="1"/>
    </xf>
    <xf numFmtId="0" fontId="6" fillId="2" borderId="59" xfId="0" applyFont="1" applyFill="1" applyBorder="1" applyAlignment="1">
      <alignment wrapText="1"/>
    </xf>
    <xf numFmtId="0" fontId="6" fillId="2" borderId="53" xfId="0" applyFont="1" applyFill="1" applyBorder="1" applyAlignment="1">
      <alignment wrapText="1"/>
    </xf>
    <xf numFmtId="164" fontId="12" fillId="4" borderId="54" xfId="0" applyNumberFormat="1" applyFont="1" applyFill="1" applyBorder="1" applyAlignment="1">
      <alignment wrapText="1"/>
    </xf>
    <xf numFmtId="164" fontId="6" fillId="4" borderId="62" xfId="0" applyNumberFormat="1" applyFont="1" applyFill="1" applyBorder="1" applyAlignment="1">
      <alignment wrapText="1"/>
    </xf>
    <xf numFmtId="0" fontId="6" fillId="2" borderId="52" xfId="0" applyFont="1" applyFill="1" applyBorder="1" applyAlignment="1">
      <alignment wrapText="1"/>
    </xf>
    <xf numFmtId="0" fontId="0" fillId="3" borderId="0" xfId="0" applyFont="1" applyFill="1" applyBorder="1" applyAlignment="1">
      <alignment wrapText="1"/>
    </xf>
    <xf numFmtId="0" fontId="6" fillId="3" borderId="0" xfId="0" applyFont="1" applyFill="1" applyBorder="1" applyAlignment="1">
      <alignment vertical="center"/>
    </xf>
    <xf numFmtId="0" fontId="0" fillId="3" borderId="0" xfId="0" applyFont="1" applyFill="1" applyAlignment="1">
      <alignment horizontal="center"/>
    </xf>
    <xf numFmtId="164" fontId="0" fillId="3" borderId="0" xfId="0" applyNumberFormat="1" applyFont="1" applyFill="1" applyAlignment="1">
      <alignment horizontal="center"/>
    </xf>
    <xf numFmtId="166" fontId="0" fillId="3" borderId="0" xfId="0" applyNumberFormat="1" applyFont="1" applyFill="1" applyAlignment="1">
      <alignment horizontal="center"/>
    </xf>
    <xf numFmtId="2" fontId="0" fillId="3" borderId="0" xfId="0" applyNumberFormat="1" applyFont="1" applyFill="1" applyAlignment="1">
      <alignment horizontal="center"/>
    </xf>
    <xf numFmtId="0" fontId="6" fillId="6" borderId="36" xfId="0" applyFont="1" applyFill="1" applyBorder="1" applyAlignment="1">
      <alignment horizontal="center" vertical="center"/>
    </xf>
    <xf numFmtId="0" fontId="6" fillId="6" borderId="22" xfId="0" applyFont="1" applyFill="1" applyBorder="1" applyAlignment="1">
      <alignment horizontal="center" vertical="center"/>
    </xf>
    <xf numFmtId="164" fontId="6" fillId="6" borderId="22" xfId="0" applyNumberFormat="1" applyFont="1" applyFill="1" applyBorder="1" applyAlignment="1">
      <alignment horizontal="center" vertical="center"/>
    </xf>
    <xf numFmtId="166" fontId="6" fillId="6" borderId="22" xfId="0" applyNumberFormat="1" applyFont="1" applyFill="1" applyBorder="1" applyAlignment="1">
      <alignment horizontal="center" vertical="center"/>
    </xf>
    <xf numFmtId="2" fontId="6" fillId="6" borderId="22" xfId="0" applyNumberFormat="1" applyFont="1" applyFill="1" applyBorder="1" applyAlignment="1">
      <alignment horizontal="center" vertical="center"/>
    </xf>
    <xf numFmtId="0" fontId="6" fillId="6" borderId="37" xfId="0" applyFont="1" applyFill="1" applyBorder="1" applyAlignment="1">
      <alignment horizontal="center" vertical="center"/>
    </xf>
    <xf numFmtId="0" fontId="6" fillId="6" borderId="36" xfId="0" applyFont="1" applyFill="1" applyBorder="1" applyAlignment="1">
      <alignment horizontal="center"/>
    </xf>
    <xf numFmtId="0" fontId="6" fillId="6" borderId="22" xfId="0" applyFont="1" applyFill="1" applyBorder="1" applyAlignment="1">
      <alignment horizontal="left"/>
    </xf>
    <xf numFmtId="164" fontId="6" fillId="6" borderId="22" xfId="0" applyNumberFormat="1" applyFont="1" applyFill="1" applyBorder="1" applyAlignment="1">
      <alignment horizontal="center"/>
    </xf>
    <xf numFmtId="166" fontId="6" fillId="6" borderId="22" xfId="0" applyNumberFormat="1" applyFont="1" applyFill="1" applyBorder="1" applyAlignment="1">
      <alignment horizontal="center"/>
    </xf>
    <xf numFmtId="2" fontId="6" fillId="6" borderId="22" xfId="0" applyNumberFormat="1" applyFont="1" applyFill="1" applyBorder="1" applyAlignment="1">
      <alignment horizontal="center"/>
    </xf>
    <xf numFmtId="0" fontId="0" fillId="6" borderId="37" xfId="0" applyFont="1" applyFill="1" applyBorder="1" applyAlignment="1">
      <alignment wrapText="1"/>
    </xf>
    <xf numFmtId="0" fontId="0" fillId="3" borderId="0" xfId="0" applyFont="1" applyFill="1" applyBorder="1" applyAlignment="1">
      <alignment horizontal="center"/>
    </xf>
    <xf numFmtId="164" fontId="0" fillId="3" borderId="0" xfId="0" applyNumberFormat="1" applyFont="1" applyFill="1" applyBorder="1" applyAlignment="1">
      <alignment horizontal="center"/>
    </xf>
    <xf numFmtId="166" fontId="0" fillId="3" borderId="0" xfId="0" applyNumberFormat="1" applyFont="1" applyFill="1" applyBorder="1" applyAlignment="1">
      <alignment horizontal="center"/>
    </xf>
    <xf numFmtId="2" fontId="0" fillId="3" borderId="0" xfId="0" applyNumberFormat="1" applyFont="1" applyFill="1" applyBorder="1" applyAlignment="1">
      <alignment horizontal="center"/>
    </xf>
    <xf numFmtId="164" fontId="67" fillId="3" borderId="0" xfId="0" applyNumberFormat="1" applyFont="1" applyFill="1" applyAlignment="1">
      <alignment horizontal="center"/>
    </xf>
    <xf numFmtId="164" fontId="67" fillId="3" borderId="0" xfId="0" applyNumberFormat="1" applyFont="1" applyFill="1" applyBorder="1" applyAlignment="1">
      <alignment horizontal="center"/>
    </xf>
    <xf numFmtId="0" fontId="35" fillId="3" borderId="0" xfId="0" applyFont="1" applyFill="1" applyBorder="1" applyAlignment="1">
      <alignment vertical="center" wrapText="1"/>
    </xf>
    <xf numFmtId="0" fontId="20" fillId="3" borderId="0" xfId="0" applyFont="1" applyFill="1" applyBorder="1" applyAlignment="1">
      <alignment wrapText="1"/>
    </xf>
    <xf numFmtId="0" fontId="36" fillId="3" borderId="0" xfId="0" applyFont="1" applyFill="1" applyBorder="1" applyAlignment="1">
      <alignment/>
    </xf>
    <xf numFmtId="0" fontId="35" fillId="3" borderId="0" xfId="0" applyFont="1" applyFill="1" applyBorder="1" applyAlignment="1">
      <alignment horizontal="right"/>
    </xf>
    <xf numFmtId="164" fontId="35" fillId="3" borderId="0" xfId="0" applyNumberFormat="1" applyFont="1" applyFill="1" applyBorder="1" applyAlignment="1">
      <alignment horizontal="center"/>
    </xf>
    <xf numFmtId="0" fontId="10" fillId="2" borderId="48" xfId="0" applyFont="1" applyFill="1" applyBorder="1" applyAlignment="1">
      <alignment horizontal="center" vertical="center"/>
    </xf>
    <xf numFmtId="5" fontId="10" fillId="2" borderId="19" xfId="0" applyNumberFormat="1" applyFont="1" applyFill="1" applyBorder="1" applyAlignment="1">
      <alignment horizontal="center" vertical="center"/>
    </xf>
    <xf numFmtId="0" fontId="37" fillId="3" borderId="0" xfId="0" applyFont="1" applyFill="1" applyBorder="1" applyAlignment="1">
      <alignment vertical="center"/>
    </xf>
    <xf numFmtId="0" fontId="35" fillId="3" borderId="0" xfId="0" applyFont="1" applyFill="1" applyAlignment="1">
      <alignment vertical="center" wrapText="1"/>
    </xf>
    <xf numFmtId="0" fontId="35" fillId="3" borderId="0" xfId="0" applyFont="1" applyFill="1" applyAlignment="1">
      <alignment horizontal="center"/>
    </xf>
    <xf numFmtId="0" fontId="10" fillId="3" borderId="0" xfId="0" applyFont="1" applyFill="1" applyBorder="1" applyAlignment="1">
      <alignment horizontal="right"/>
    </xf>
    <xf numFmtId="2" fontId="10" fillId="3" borderId="0" xfId="0" applyNumberFormat="1" applyFont="1" applyFill="1" applyBorder="1" applyAlignment="1">
      <alignment horizontal="center"/>
    </xf>
    <xf numFmtId="2" fontId="10" fillId="3" borderId="22" xfId="0" applyNumberFormat="1" applyFont="1" applyFill="1" applyBorder="1" applyAlignment="1">
      <alignment horizontal="center"/>
    </xf>
    <xf numFmtId="0" fontId="10" fillId="4" borderId="17" xfId="0" applyFont="1" applyFill="1" applyBorder="1" applyAlignment="1">
      <alignment horizontal="left" vertical="center"/>
    </xf>
    <xf numFmtId="0" fontId="10" fillId="4" borderId="54" xfId="0" applyFont="1" applyFill="1" applyBorder="1" applyAlignment="1">
      <alignment horizontal="left" vertical="center"/>
    </xf>
    <xf numFmtId="0" fontId="10" fillId="4" borderId="14" xfId="0" applyFont="1" applyFill="1" applyBorder="1" applyAlignment="1">
      <alignment horizontal="left" vertical="center"/>
    </xf>
    <xf numFmtId="0" fontId="10" fillId="4" borderId="67" xfId="0" applyFont="1" applyFill="1" applyBorder="1" applyAlignment="1">
      <alignment horizontal="center" vertical="center"/>
    </xf>
    <xf numFmtId="0" fontId="10" fillId="4" borderId="32" xfId="0" applyFont="1" applyFill="1" applyBorder="1" applyAlignment="1">
      <alignment horizontal="center" vertical="center"/>
    </xf>
    <xf numFmtId="0" fontId="10" fillId="4" borderId="15" xfId="0" applyFont="1" applyFill="1" applyBorder="1" applyAlignment="1">
      <alignment horizontal="center" vertical="center"/>
    </xf>
    <xf numFmtId="0" fontId="10" fillId="6" borderId="20" xfId="0" applyFont="1" applyFill="1" applyBorder="1" applyAlignment="1">
      <alignment horizontal="center"/>
    </xf>
    <xf numFmtId="0" fontId="10" fillId="6" borderId="1" xfId="0" applyFont="1" applyFill="1" applyBorder="1" applyAlignment="1">
      <alignment horizontal="center"/>
    </xf>
    <xf numFmtId="0" fontId="68" fillId="3" borderId="21" xfId="0" applyFont="1" applyFill="1" applyBorder="1" applyAlignment="1">
      <alignment horizontal="center"/>
    </xf>
    <xf numFmtId="0" fontId="37" fillId="3" borderId="35" xfId="0" applyFont="1" applyFill="1" applyBorder="1" applyAlignment="1">
      <alignment wrapText="1"/>
    </xf>
    <xf numFmtId="0" fontId="0" fillId="3" borderId="0" xfId="0" applyFill="1" applyAlignment="1">
      <alignment horizontal="center" wrapText="1"/>
    </xf>
    <xf numFmtId="0" fontId="26" fillId="3" borderId="0" xfId="0" applyFont="1" applyFill="1" applyAlignment="1">
      <alignment horizontal="center" wrapText="1"/>
    </xf>
    <xf numFmtId="0" fontId="67" fillId="3" borderId="0" xfId="0" applyFont="1" applyFill="1" applyAlignment="1">
      <alignment horizontal="center" wrapText="1"/>
    </xf>
    <xf numFmtId="9" fontId="67" fillId="3" borderId="0" xfId="0" applyNumberFormat="1" applyFont="1" applyFill="1" applyAlignment="1">
      <alignment horizontal="center" wrapText="1"/>
    </xf>
    <xf numFmtId="0" fontId="37" fillId="3" borderId="0" xfId="0" applyFont="1" applyFill="1" applyAlignment="1">
      <alignment/>
    </xf>
    <xf numFmtId="0" fontId="69" fillId="3" borderId="0" xfId="0" applyFont="1" applyFill="1" applyAlignment="1">
      <alignment horizontal="center" wrapText="1"/>
    </xf>
    <xf numFmtId="0" fontId="69" fillId="3" borderId="0" xfId="0" applyFont="1" applyFill="1" applyAlignment="1">
      <alignment wrapText="1"/>
    </xf>
    <xf numFmtId="0" fontId="16" fillId="3" borderId="0" xfId="0" applyFont="1" applyFill="1" applyAlignment="1">
      <alignment horizontal="center" wrapText="1"/>
    </xf>
    <xf numFmtId="0" fontId="25" fillId="3" borderId="0" xfId="0" applyFont="1" applyFill="1" applyAlignment="1">
      <alignment horizontal="center" vertical="center" wrapText="1"/>
    </xf>
    <xf numFmtId="9" fontId="25" fillId="3" borderId="0" xfId="0" applyNumberFormat="1" applyFont="1" applyFill="1" applyAlignment="1">
      <alignment vertical="center" wrapText="1"/>
    </xf>
    <xf numFmtId="3" fontId="25" fillId="3" borderId="0" xfId="0" applyNumberFormat="1" applyFont="1" applyFill="1" applyAlignment="1">
      <alignment vertical="center" wrapText="1"/>
    </xf>
    <xf numFmtId="0" fontId="56" fillId="3" borderId="0" xfId="0" applyFont="1" applyFill="1" applyAlignment="1">
      <alignment wrapText="1"/>
    </xf>
    <xf numFmtId="164" fontId="56" fillId="3" borderId="0" xfId="0" applyNumberFormat="1" applyFont="1" applyFill="1" applyAlignment="1">
      <alignment wrapText="1"/>
    </xf>
    <xf numFmtId="2" fontId="56" fillId="3" borderId="0" xfId="0" applyNumberFormat="1" applyFont="1" applyFill="1" applyAlignment="1">
      <alignment wrapText="1"/>
    </xf>
    <xf numFmtId="0" fontId="70" fillId="3" borderId="0" xfId="0" applyFont="1" applyFill="1" applyAlignment="1">
      <alignment wrapText="1"/>
    </xf>
    <xf numFmtId="2" fontId="71" fillId="3" borderId="0" xfId="0" applyNumberFormat="1" applyFont="1" applyFill="1" applyAlignment="1">
      <alignment wrapText="1"/>
    </xf>
    <xf numFmtId="0" fontId="34" fillId="3" borderId="0" xfId="0" applyFont="1" applyFill="1" applyAlignment="1">
      <alignment wrapText="1"/>
    </xf>
    <xf numFmtId="0" fontId="34" fillId="3" borderId="0" xfId="0" applyFont="1" applyFill="1" applyAlignment="1">
      <alignment horizontal="center" wrapText="1"/>
    </xf>
    <xf numFmtId="0" fontId="10" fillId="3" borderId="0" xfId="0" applyFont="1" applyFill="1" applyAlignment="1">
      <alignment horizontal="center" wrapText="1"/>
    </xf>
    <xf numFmtId="0" fontId="0" fillId="3" borderId="0" xfId="0" applyFill="1" applyAlignment="1">
      <alignment/>
    </xf>
    <xf numFmtId="0" fontId="0" fillId="4" borderId="22" xfId="0" applyFill="1" applyBorder="1" applyAlignment="1">
      <alignment wrapText="1"/>
    </xf>
    <xf numFmtId="0" fontId="0" fillId="4" borderId="37" xfId="0" applyFill="1" applyBorder="1" applyAlignment="1">
      <alignment wrapText="1"/>
    </xf>
    <xf numFmtId="0" fontId="0" fillId="4" borderId="0" xfId="0" applyFill="1" applyBorder="1" applyAlignment="1">
      <alignment wrapText="1"/>
    </xf>
    <xf numFmtId="0" fontId="0" fillId="4" borderId="6" xfId="0" applyFill="1" applyBorder="1" applyAlignment="1">
      <alignment wrapText="1"/>
    </xf>
    <xf numFmtId="0" fontId="6" fillId="4" borderId="0" xfId="0" applyFont="1" applyFill="1" applyBorder="1" applyAlignment="1">
      <alignment/>
    </xf>
    <xf numFmtId="0" fontId="0" fillId="4" borderId="0" xfId="0" applyFill="1" applyBorder="1" applyAlignment="1">
      <alignment horizontal="right"/>
    </xf>
    <xf numFmtId="0" fontId="6" fillId="4" borderId="1" xfId="0" applyFont="1" applyFill="1" applyBorder="1" applyAlignment="1">
      <alignment wrapText="1"/>
    </xf>
    <xf numFmtId="0" fontId="6" fillId="4" borderId="49" xfId="0" applyFont="1" applyFill="1" applyBorder="1" applyAlignment="1">
      <alignment wrapText="1"/>
    </xf>
    <xf numFmtId="0" fontId="6" fillId="4" borderId="20" xfId="0" applyFont="1" applyFill="1" applyBorder="1" applyAlignment="1">
      <alignment wrapText="1"/>
    </xf>
    <xf numFmtId="0" fontId="0" fillId="4" borderId="5" xfId="0" applyFill="1" applyBorder="1" applyAlignment="1">
      <alignment/>
    </xf>
    <xf numFmtId="0" fontId="0" fillId="4" borderId="34" xfId="0" applyFill="1" applyBorder="1" applyAlignment="1">
      <alignment/>
    </xf>
    <xf numFmtId="0" fontId="0" fillId="4" borderId="21" xfId="0" applyFill="1" applyBorder="1" applyAlignment="1">
      <alignment wrapText="1"/>
    </xf>
    <xf numFmtId="0" fontId="0" fillId="4" borderId="35" xfId="0" applyFill="1" applyBorder="1" applyAlignment="1">
      <alignment wrapText="1"/>
    </xf>
    <xf numFmtId="0" fontId="0" fillId="4" borderId="0" xfId="0" applyFill="1" applyBorder="1" applyAlignment="1">
      <alignment/>
    </xf>
    <xf numFmtId="0" fontId="0" fillId="4" borderId="6" xfId="0" applyFill="1" applyBorder="1" applyAlignment="1">
      <alignment/>
    </xf>
    <xf numFmtId="0" fontId="65" fillId="3" borderId="0" xfId="0" applyFont="1" applyFill="1" applyBorder="1" applyAlignment="1">
      <alignment horizontal="left"/>
    </xf>
    <xf numFmtId="164" fontId="6" fillId="2" borderId="43" xfId="0" applyNumberFormat="1" applyFont="1" applyFill="1" applyBorder="1" applyAlignment="1">
      <alignment horizontal="center"/>
    </xf>
    <xf numFmtId="164" fontId="6" fillId="2" borderId="42" xfId="0" applyNumberFormat="1" applyFont="1" applyFill="1" applyBorder="1" applyAlignment="1">
      <alignment horizontal="center"/>
    </xf>
    <xf numFmtId="164" fontId="6" fillId="2" borderId="32" xfId="0" applyNumberFormat="1" applyFont="1" applyFill="1" applyBorder="1" applyAlignment="1">
      <alignment horizontal="center"/>
    </xf>
    <xf numFmtId="0" fontId="6" fillId="2" borderId="10" xfId="0" applyFont="1" applyFill="1" applyBorder="1" applyAlignment="1">
      <alignment horizontal="center"/>
    </xf>
    <xf numFmtId="164" fontId="6" fillId="2" borderId="63" xfId="0" applyNumberFormat="1" applyFont="1" applyFill="1" applyBorder="1" applyAlignment="1">
      <alignment horizontal="center"/>
    </xf>
    <xf numFmtId="164" fontId="6" fillId="2" borderId="57" xfId="0" applyNumberFormat="1" applyFont="1" applyFill="1" applyBorder="1" applyAlignment="1">
      <alignment horizontal="center"/>
    </xf>
    <xf numFmtId="164" fontId="6" fillId="2" borderId="67" xfId="0" applyNumberFormat="1" applyFont="1" applyFill="1" applyBorder="1" applyAlignment="1">
      <alignment horizontal="center"/>
    </xf>
    <xf numFmtId="164" fontId="6" fillId="2" borderId="75" xfId="0" applyNumberFormat="1" applyFont="1" applyFill="1" applyBorder="1" applyAlignment="1">
      <alignment horizontal="center"/>
    </xf>
    <xf numFmtId="164" fontId="6" fillId="2" borderId="15" xfId="0" applyNumberFormat="1" applyFont="1" applyFill="1" applyBorder="1" applyAlignment="1">
      <alignment horizontal="center"/>
    </xf>
    <xf numFmtId="164" fontId="6" fillId="2" borderId="79" xfId="0" applyNumberFormat="1" applyFont="1" applyFill="1" applyBorder="1" applyAlignment="1">
      <alignment horizontal="center"/>
    </xf>
    <xf numFmtId="6" fontId="15" fillId="2" borderId="9" xfId="0" applyNumberFormat="1" applyFont="1" applyFill="1" applyBorder="1" applyAlignment="1">
      <alignment horizontal="center" wrapText="1"/>
    </xf>
    <xf numFmtId="2" fontId="70" fillId="6" borderId="31" xfId="0" applyNumberFormat="1" applyFont="1" applyFill="1" applyBorder="1" applyAlignment="1">
      <alignment horizontal="right" vertical="center" wrapText="1"/>
    </xf>
    <xf numFmtId="2" fontId="70" fillId="6" borderId="12" xfId="0" applyNumberFormat="1" applyFont="1" applyFill="1" applyBorder="1" applyAlignment="1">
      <alignment horizontal="center" vertical="center" wrapText="1"/>
    </xf>
    <xf numFmtId="0" fontId="74" fillId="3" borderId="0" xfId="0" applyFont="1" applyFill="1" applyAlignment="1">
      <alignment wrapText="1"/>
    </xf>
    <xf numFmtId="0" fontId="75" fillId="3" borderId="0" xfId="0" applyFont="1" applyFill="1" applyAlignment="1">
      <alignment wrapText="1"/>
    </xf>
    <xf numFmtId="0" fontId="20" fillId="5" borderId="41" xfId="0" applyFont="1" applyFill="1" applyBorder="1" applyAlignment="1">
      <alignment wrapText="1"/>
    </xf>
    <xf numFmtId="0" fontId="20" fillId="5" borderId="51" xfId="0" applyFont="1" applyFill="1" applyBorder="1" applyAlignment="1">
      <alignment wrapText="1"/>
    </xf>
    <xf numFmtId="0" fontId="15" fillId="5" borderId="51" xfId="0" applyFont="1" applyFill="1" applyBorder="1" applyAlignment="1">
      <alignment horizontal="right"/>
    </xf>
    <xf numFmtId="164" fontId="15" fillId="5" borderId="42" xfId="0" applyNumberFormat="1" applyFont="1" applyFill="1" applyBorder="1" applyAlignment="1">
      <alignment horizontal="center"/>
    </xf>
    <xf numFmtId="0" fontId="20" fillId="5" borderId="31" xfId="0" applyFont="1" applyFill="1" applyBorder="1" applyAlignment="1">
      <alignment wrapText="1"/>
    </xf>
    <xf numFmtId="0" fontId="20" fillId="5" borderId="12" xfId="0" applyFont="1" applyFill="1" applyBorder="1" applyAlignment="1">
      <alignment wrapText="1"/>
    </xf>
    <xf numFmtId="0" fontId="15" fillId="5" borderId="12" xfId="0" applyFont="1" applyFill="1" applyBorder="1" applyAlignment="1">
      <alignment horizontal="right"/>
    </xf>
    <xf numFmtId="164" fontId="15" fillId="5" borderId="13" xfId="0" applyNumberFormat="1" applyFont="1" applyFill="1" applyBorder="1" applyAlignment="1">
      <alignment horizontal="center"/>
    </xf>
    <xf numFmtId="164" fontId="0" fillId="3" borderId="0" xfId="0" applyNumberFormat="1" applyFill="1" applyAlignment="1">
      <alignment wrapText="1"/>
    </xf>
    <xf numFmtId="6" fontId="0" fillId="3" borderId="0" xfId="0" applyNumberFormat="1" applyFill="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475" b="1" i="0" u="none" baseline="0">
                <a:latin typeface="Arial"/>
                <a:ea typeface="Arial"/>
                <a:cs typeface="Arial"/>
              </a:rPr>
              <a:t>Project Tracking</a:t>
            </a:r>
          </a:p>
        </c:rich>
      </c:tx>
      <c:layout>
        <c:manualLayout>
          <c:xMode val="factor"/>
          <c:yMode val="factor"/>
          <c:x val="0.01425"/>
          <c:y val="0.06275"/>
        </c:manualLayout>
      </c:layout>
      <c:spPr>
        <a:noFill/>
        <a:ln>
          <a:noFill/>
        </a:ln>
      </c:spPr>
    </c:title>
    <c:plotArea>
      <c:layout>
        <c:manualLayout>
          <c:xMode val="edge"/>
          <c:yMode val="edge"/>
          <c:x val="0.05125"/>
          <c:y val="0.24525"/>
          <c:w val="0.93775"/>
          <c:h val="0.65175"/>
        </c:manualLayout>
      </c:layout>
      <c:scatterChart>
        <c:scatterStyle val="lineMarker"/>
        <c:varyColors val="0"/>
        <c:ser>
          <c:idx val="0"/>
          <c:order val="0"/>
          <c:tx>
            <c:strRef>
              <c:f>'Zone Tracking Method'!$B$8</c:f>
              <c:strCache>
                <c:ptCount val="1"/>
                <c:pt idx="0">
                  <c:v>Schedule Variance (%)</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'Zone Tracking Method'!$C$4:$Q$4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'Zone Tracking Method'!$C$8:$Q$8</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0"/>
        </c:ser>
        <c:ser>
          <c:idx val="1"/>
          <c:order val="1"/>
          <c:tx>
            <c:strRef>
              <c:f>'Zone Tracking Method'!$B$12</c:f>
              <c:strCache>
                <c:ptCount val="1"/>
                <c:pt idx="0">
                  <c:v>Cost Variance (%)</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xVal>
            <c:numRef>
              <c:f>'Zone Tracking Method'!$C$4:$Q$4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'Zone Tracking Method'!$C$12:$Q$12</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0"/>
        </c:ser>
        <c:axId val="35303925"/>
        <c:axId val="17180866"/>
      </c:scatterChart>
      <c:valAx>
        <c:axId val="35303925"/>
        <c:scaling>
          <c:orientation val="minMax"/>
          <c:max val="16"/>
        </c:scaling>
        <c:axPos val="b"/>
        <c:title>
          <c:tx>
            <c:rich>
              <a:bodyPr vert="horz" rot="0" anchor="ctr"/>
              <a:lstStyle/>
              <a:p>
                <a:pPr algn="ctr">
                  <a:defRPr/>
                </a:pPr>
                <a:r>
                  <a:rPr lang="en-US" cap="none" sz="3725" b="1" i="0" u="none" baseline="0">
                    <a:latin typeface="Arial"/>
                    <a:ea typeface="Arial"/>
                    <a:cs typeface="Arial"/>
                  </a:rPr>
                  <a:t>Week No.</a:t>
                </a:r>
              </a:p>
            </c:rich>
          </c:tx>
          <c:layout/>
          <c:overlay val="0"/>
          <c:spPr>
            <a:noFill/>
            <a:ln>
              <a:noFill/>
            </a:ln>
          </c:spPr>
        </c:title>
        <c:delete val="0"/>
        <c:numFmt formatCode="General" sourceLinked="1"/>
        <c:majorTickMark val="out"/>
        <c:minorTickMark val="none"/>
        <c:tickLblPos val="nextTo"/>
        <c:txPr>
          <a:bodyPr/>
          <a:lstStyle/>
          <a:p>
            <a:pPr>
              <a:defRPr lang="en-US" cap="none" sz="2250" b="0" i="0" u="none" baseline="0">
                <a:latin typeface="Arial"/>
                <a:ea typeface="Arial"/>
                <a:cs typeface="Arial"/>
              </a:defRPr>
            </a:pPr>
          </a:p>
        </c:txPr>
        <c:crossAx val="17180866"/>
        <c:crosses val="autoZero"/>
        <c:crossBetween val="midCat"/>
        <c:dispUnits/>
        <c:majorUnit val="1"/>
      </c:valAx>
      <c:valAx>
        <c:axId val="17180866"/>
        <c:scaling>
          <c:orientation val="minMax"/>
          <c:max val="0.3"/>
          <c:min val="-0.3"/>
        </c:scaling>
        <c:axPos val="l"/>
        <c:title>
          <c:tx>
            <c:rich>
              <a:bodyPr vert="horz" rot="-5400000" anchor="ctr"/>
              <a:lstStyle/>
              <a:p>
                <a:pPr algn="ctr">
                  <a:defRPr/>
                </a:pPr>
                <a:r>
                  <a:rPr lang="en-US" cap="none" sz="3725" b="1" i="0" u="none" baseline="0">
                    <a:latin typeface="Arial"/>
                    <a:ea typeface="Arial"/>
                    <a:cs typeface="Arial"/>
                  </a:rPr>
                  <a:t>Variance</a:t>
                </a:r>
              </a:p>
            </c:rich>
          </c:tx>
          <c:layout>
            <c:manualLayout>
              <c:xMode val="factor"/>
              <c:yMode val="factor"/>
              <c:x val="0.0015"/>
              <c:y val="-0.03025"/>
            </c:manualLayout>
          </c:layout>
          <c:overlay val="0"/>
          <c:spPr>
            <a:noFill/>
            <a:ln>
              <a:noFill/>
            </a:ln>
          </c:spPr>
        </c:title>
        <c:majorGridlines/>
        <c:delete val="0"/>
        <c:numFmt formatCode="General" sourceLinked="1"/>
        <c:majorTickMark val="out"/>
        <c:minorTickMark val="none"/>
        <c:tickLblPos val="nextTo"/>
        <c:txPr>
          <a:bodyPr/>
          <a:lstStyle/>
          <a:p>
            <a:pPr>
              <a:defRPr lang="en-US" cap="none" sz="1950" b="0" i="0" u="none" baseline="0">
                <a:latin typeface="Arial"/>
                <a:ea typeface="Arial"/>
                <a:cs typeface="Arial"/>
              </a:defRPr>
            </a:pPr>
          </a:p>
        </c:txPr>
        <c:crossAx val="35303925"/>
        <c:crosses val="autoZero"/>
        <c:crossBetween val="midCat"/>
        <c:dispUnits/>
        <c:majorUnit val="0.1"/>
      </c:valAx>
      <c:spPr>
        <a:solidFill>
          <a:srgbClr val="CCCCFF"/>
        </a:solidFill>
        <a:ln w="12700">
          <a:solidFill>
            <a:srgbClr val="000000"/>
          </a:solidFill>
        </a:ln>
      </c:spPr>
    </c:plotArea>
    <c:legend>
      <c:legendPos val="r"/>
      <c:layout>
        <c:manualLayout>
          <c:xMode val="edge"/>
          <c:yMode val="edge"/>
          <c:x val="0.30275"/>
          <c:y val="0.19025"/>
          <c:w val="0.423"/>
          <c:h val="0.06575"/>
        </c:manualLayout>
      </c:layout>
      <c:overlay val="0"/>
      <c:spPr>
        <a:noFill/>
        <a:ln w="3175">
          <a:noFill/>
        </a:ln>
      </c:spPr>
      <c:txPr>
        <a:bodyPr vert="horz" rot="0"/>
        <a:lstStyle/>
        <a:p>
          <a:pPr>
            <a:defRPr lang="en-US" cap="none" sz="2600" b="0" i="0" u="none" baseline="0">
              <a:latin typeface="Arial"/>
              <a:ea typeface="Arial"/>
              <a:cs typeface="Arial"/>
            </a:defRPr>
          </a:pPr>
        </a:p>
      </c:txPr>
    </c:legend>
    <c:plotVisOnly val="1"/>
    <c:dispBlanksAs val="gap"/>
    <c:showDLblsOverMax val="0"/>
  </c:chart>
  <c:spPr>
    <a:solidFill>
      <a:srgbClr val="CCFFFF"/>
    </a:solidFill>
    <a:ln w="3175">
      <a:solidFill>
        <a:srgbClr val="000000"/>
      </a:solidFill>
    </a:ln>
  </c:spPr>
  <c:txPr>
    <a:bodyPr vert="horz" rot="0"/>
    <a:lstStyle/>
    <a:p>
      <a:pPr>
        <a:defRPr lang="en-US" cap="none" sz="37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11"/>
          <c:w val="0.93875"/>
          <c:h val="0.978"/>
        </c:manualLayout>
      </c:layout>
      <c:lineChart>
        <c:grouping val="standard"/>
        <c:varyColors val="0"/>
        <c:ser>
          <c:idx val="0"/>
          <c:order val="0"/>
          <c:tx>
            <c:strRef>
              <c:f>'Earned-Value Method'!$B$8</c:f>
              <c:strCache>
                <c:ptCount val="1"/>
                <c:pt idx="0">
                  <c:v>SPI</c:v>
                </c:pt>
              </c:strCache>
            </c:strRef>
          </c:tx>
          <c:extLst>
            <c:ext xmlns:c14="http://schemas.microsoft.com/office/drawing/2007/8/2/chart" uri="{6F2FDCE9-48DA-4B69-8628-5D25D57E5C99}">
              <c14:invertSolidFillFmt>
                <c14:spPr>
                  <a:solidFill>
                    <a:srgbClr val="000000"/>
                  </a:solidFill>
                </c14:spPr>
              </c14:invertSolidFillFmt>
            </c:ext>
          </c:extLst>
          <c:val>
            <c:numRef>
              <c:f>'Earned-Value Method'!$C$8:$R$8</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ser>
        <c:ser>
          <c:idx val="1"/>
          <c:order val="1"/>
          <c:tx>
            <c:strRef>
              <c:f>'Earned-Value Method'!$B$9</c:f>
              <c:strCache>
                <c:ptCount val="1"/>
                <c:pt idx="0">
                  <c:v>CPI</c:v>
                </c:pt>
              </c:strCache>
            </c:strRef>
          </c:tx>
          <c:extLst>
            <c:ext xmlns:c14="http://schemas.microsoft.com/office/drawing/2007/8/2/chart" uri="{6F2FDCE9-48DA-4B69-8628-5D25D57E5C99}">
              <c14:invertSolidFillFmt>
                <c14:spPr>
                  <a:solidFill>
                    <a:srgbClr val="000000"/>
                  </a:solidFill>
                </c14:spPr>
              </c14:invertSolidFillFmt>
            </c:ext>
          </c:extLst>
          <c:val>
            <c:numRef>
              <c:f>'Earned-Value Method'!$C$9:$R$9</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ser>
        <c:marker val="1"/>
        <c:axId val="28483067"/>
        <c:axId val="20702576"/>
      </c:lineChart>
      <c:catAx>
        <c:axId val="28483067"/>
        <c:scaling>
          <c:orientation val="minMax"/>
        </c:scaling>
        <c:axPos val="b"/>
        <c:delete val="0"/>
        <c:numFmt formatCode="General" sourceLinked="1"/>
        <c:majorTickMark val="out"/>
        <c:minorTickMark val="none"/>
        <c:tickLblPos val="nextTo"/>
        <c:txPr>
          <a:bodyPr/>
          <a:lstStyle/>
          <a:p>
            <a:pPr>
              <a:defRPr lang="en-US" cap="none" sz="2000" b="0" i="0" u="none" baseline="0">
                <a:latin typeface="Arial"/>
                <a:ea typeface="Arial"/>
                <a:cs typeface="Arial"/>
              </a:defRPr>
            </a:pPr>
          </a:p>
        </c:txPr>
        <c:crossAx val="20702576"/>
        <c:crosses val="autoZero"/>
        <c:auto val="1"/>
        <c:lblOffset val="100"/>
        <c:noMultiLvlLbl val="0"/>
      </c:catAx>
      <c:valAx>
        <c:axId val="20702576"/>
        <c:scaling>
          <c:orientation val="minMax"/>
          <c:max val="1.3"/>
          <c:min val="0.7"/>
        </c:scaling>
        <c:axPos val="l"/>
        <c:majorGridlines/>
        <c:delete val="0"/>
        <c:numFmt formatCode="General" sourceLinked="1"/>
        <c:majorTickMark val="out"/>
        <c:minorTickMark val="none"/>
        <c:tickLblPos val="nextTo"/>
        <c:txPr>
          <a:bodyPr/>
          <a:lstStyle/>
          <a:p>
            <a:pPr>
              <a:defRPr lang="en-US" cap="none" sz="2000" b="0" i="0" u="none" baseline="0">
                <a:latin typeface="Arial"/>
                <a:ea typeface="Arial"/>
                <a:cs typeface="Arial"/>
              </a:defRPr>
            </a:pPr>
          </a:p>
        </c:txPr>
        <c:crossAx val="28483067"/>
        <c:crossesAt val="1"/>
        <c:crossBetween val="between"/>
        <c:dispUnits/>
      </c:valAx>
      <c:spPr>
        <a:solidFill>
          <a:srgbClr val="CCFFFF"/>
        </a:solidFill>
        <a:ln w="12700">
          <a:solidFill>
            <a:srgbClr val="000000"/>
          </a:solidFill>
        </a:ln>
      </c:spPr>
    </c:plotArea>
    <c:legend>
      <c:legendPos val="r"/>
      <c:layout>
        <c:manualLayout>
          <c:xMode val="edge"/>
          <c:yMode val="edge"/>
          <c:x val="0.10625"/>
          <c:y val="0.09"/>
          <c:w val="0.1565"/>
          <c:h val="0.155"/>
        </c:manualLayout>
      </c:layout>
      <c:overlay val="0"/>
      <c:txPr>
        <a:bodyPr vert="horz" rot="0"/>
        <a:lstStyle/>
        <a:p>
          <a:pPr>
            <a:defRPr lang="en-US" cap="none" sz="24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75"/>
          <c:y val="0.011"/>
          <c:w val="0.924"/>
          <c:h val="0.95275"/>
        </c:manualLayout>
      </c:layout>
      <c:lineChart>
        <c:grouping val="standard"/>
        <c:varyColors val="0"/>
        <c:ser>
          <c:idx val="0"/>
          <c:order val="0"/>
          <c:tx>
            <c:strRef>
              <c:f>'Earned-Value Method'!$B$5</c:f>
              <c:strCache>
                <c:ptCount val="1"/>
                <c:pt idx="0">
                  <c:v>Planned Value (PV)-Cumulative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val>
            <c:numRef>
              <c:f>'Earned-Value Method'!$C$5:$R$5</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ser>
        <c:ser>
          <c:idx val="1"/>
          <c:order val="1"/>
          <c:tx>
            <c:strRef>
              <c:f>'Earned-Value Method'!$B$6</c:f>
              <c:strCache>
                <c:ptCount val="1"/>
                <c:pt idx="0">
                  <c:v>Actual Cost (AC)-Cumulative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val>
            <c:numRef>
              <c:f>'Earned-Value Method'!$C$6:$R$6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ser>
        <c:ser>
          <c:idx val="2"/>
          <c:order val="2"/>
          <c:tx>
            <c:strRef>
              <c:f>'Earned-Value Method'!$B$7</c:f>
              <c:strCache>
                <c:ptCount val="1"/>
                <c:pt idx="0">
                  <c:v>Earned Value (EV)-Cumulative</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val>
            <c:numRef>
              <c:f>'Earned-Value Method'!$C$7:$R$7</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ser>
        <c:marker val="1"/>
        <c:axId val="63503793"/>
        <c:axId val="29670670"/>
      </c:lineChart>
      <c:catAx>
        <c:axId val="63503793"/>
        <c:scaling>
          <c:orientation val="minMax"/>
        </c:scaling>
        <c:axPos val="b"/>
        <c:title>
          <c:tx>
            <c:rich>
              <a:bodyPr vert="horz" rot="0" anchor="ctr"/>
              <a:lstStyle/>
              <a:p>
                <a:pPr algn="ctr">
                  <a:defRPr/>
                </a:pPr>
                <a:r>
                  <a:rPr lang="en-US" cap="none" sz="2000" b="1" i="0" u="none" baseline="0">
                    <a:latin typeface="Arial"/>
                    <a:ea typeface="Arial"/>
                    <a:cs typeface="Arial"/>
                  </a:rPr>
                  <a:t>Week No.</a:t>
                </a:r>
              </a:p>
            </c:rich>
          </c:tx>
          <c:layout/>
          <c:overlay val="0"/>
          <c:spPr>
            <a:noFill/>
            <a:ln>
              <a:noFill/>
            </a:ln>
          </c:spPr>
        </c:title>
        <c:delete val="0"/>
        <c:numFmt formatCode="General" sourceLinked="1"/>
        <c:majorTickMark val="out"/>
        <c:minorTickMark val="none"/>
        <c:tickLblPos val="nextTo"/>
        <c:txPr>
          <a:bodyPr/>
          <a:lstStyle/>
          <a:p>
            <a:pPr>
              <a:defRPr lang="en-US" cap="none" sz="2000" b="0" i="0" u="none" baseline="0">
                <a:latin typeface="Arial"/>
                <a:ea typeface="Arial"/>
                <a:cs typeface="Arial"/>
              </a:defRPr>
            </a:pPr>
          </a:p>
        </c:txPr>
        <c:crossAx val="29670670"/>
        <c:crosses val="autoZero"/>
        <c:auto val="1"/>
        <c:lblOffset val="100"/>
        <c:noMultiLvlLbl val="0"/>
      </c:catAx>
      <c:valAx>
        <c:axId val="29670670"/>
        <c:scaling>
          <c:orientation val="minMax"/>
        </c:scaling>
        <c:axPos val="l"/>
        <c:title>
          <c:tx>
            <c:rich>
              <a:bodyPr vert="horz" rot="-5400000" anchor="ctr"/>
              <a:lstStyle/>
              <a:p>
                <a:pPr algn="ctr">
                  <a:defRPr/>
                </a:pPr>
                <a:r>
                  <a:rPr lang="en-US" cap="none" sz="2000" b="1" i="0" u="none" baseline="0">
                    <a:latin typeface="Arial"/>
                    <a:ea typeface="Arial"/>
                    <a:cs typeface="Arial"/>
                  </a:rPr>
                  <a:t>Value</a:t>
                </a:r>
              </a:p>
            </c:rich>
          </c:tx>
          <c:layout>
            <c:manualLayout>
              <c:xMode val="factor"/>
              <c:yMode val="factor"/>
              <c:x val="0.002"/>
              <c:y val="0.0045"/>
            </c:manualLayout>
          </c:layout>
          <c:overlay val="0"/>
          <c:spPr>
            <a:noFill/>
            <a:ln>
              <a:noFill/>
            </a:ln>
          </c:spPr>
        </c:title>
        <c:majorGridlines/>
        <c:delete val="0"/>
        <c:numFmt formatCode="General" sourceLinked="1"/>
        <c:majorTickMark val="out"/>
        <c:minorTickMark val="none"/>
        <c:tickLblPos val="nextTo"/>
        <c:txPr>
          <a:bodyPr/>
          <a:lstStyle/>
          <a:p>
            <a:pPr>
              <a:defRPr lang="en-US" cap="none" sz="2000" b="0" i="0" u="none" baseline="0">
                <a:latin typeface="Arial"/>
                <a:ea typeface="Arial"/>
                <a:cs typeface="Arial"/>
              </a:defRPr>
            </a:pPr>
          </a:p>
        </c:txPr>
        <c:crossAx val="63503793"/>
        <c:crossesAt val="1"/>
        <c:crossBetween val="between"/>
        <c:dispUnits/>
      </c:valAx>
      <c:spPr>
        <a:solidFill>
          <a:srgbClr val="FFCC99"/>
        </a:solidFill>
        <a:ln w="12700">
          <a:solidFill>
            <a:srgbClr val="808080"/>
          </a:solidFill>
        </a:ln>
      </c:spPr>
    </c:plotArea>
    <c:legend>
      <c:legendPos val="r"/>
      <c:layout>
        <c:manualLayout>
          <c:xMode val="edge"/>
          <c:yMode val="edge"/>
          <c:x val="0.191"/>
          <c:y val="0.08875"/>
          <c:w val="0.247"/>
          <c:h val="0.22475"/>
        </c:manualLayout>
      </c:layout>
      <c:overlay val="0"/>
      <c:txPr>
        <a:bodyPr vert="horz" rot="0"/>
        <a:lstStyle/>
        <a:p>
          <a:pPr>
            <a:defRPr lang="en-US" cap="none" sz="24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16.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19</xdr:row>
      <xdr:rowOff>161925</xdr:rowOff>
    </xdr:from>
    <xdr:to>
      <xdr:col>4</xdr:col>
      <xdr:colOff>571500</xdr:colOff>
      <xdr:row>27</xdr:row>
      <xdr:rowOff>0</xdr:rowOff>
    </xdr:to>
    <xdr:sp>
      <xdr:nvSpPr>
        <xdr:cNvPr id="1" name="Text 1"/>
        <xdr:cNvSpPr txBox="1">
          <a:spLocks noChangeArrowheads="1"/>
        </xdr:cNvSpPr>
      </xdr:nvSpPr>
      <xdr:spPr>
        <a:xfrm>
          <a:off x="257175" y="5591175"/>
          <a:ext cx="8753475" cy="1485900"/>
        </a:xfrm>
        <a:prstGeom prst="roundRect">
          <a:avLst/>
        </a:prstGeom>
        <a:solidFill>
          <a:srgbClr val="CC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Version 1.4
</a:t>
          </a:r>
          <a:r>
            <a:rPr lang="en-US" cap="none" sz="1000" b="1" i="0" u="none" baseline="0">
              <a:latin typeface="Arial"/>
              <a:ea typeface="Arial"/>
              <a:cs typeface="Arial"/>
            </a:rPr>
            <a:t>LIABILITY NOTICE</a:t>
          </a:r>
          <a:r>
            <a:rPr lang="en-US" cap="none" sz="1100" b="1" i="0" u="none" baseline="0">
              <a:latin typeface="Arial"/>
              <a:ea typeface="Arial"/>
              <a:cs typeface="Arial"/>
            </a:rPr>
            <a:t>
</a:t>
          </a:r>
          <a:r>
            <a:rPr lang="en-US" cap="none" sz="800" b="1" i="0" u="none" baseline="0">
              <a:latin typeface="Arial"/>
              <a:ea typeface="Arial"/>
              <a:cs typeface="Arial"/>
            </a:rPr>
            <a:t>This tool is provided as is, without warranty of any kind, either express or implied, respecting the contents of this tool, including but not limited to implied warranties for the tool’s quality, performance, or fitness for any particular purpose.  Michael D. Taylor shall not be liable to the user of this tool or any other person or entity with respect to liability, loss, or damage caused by, or alleged to have been caused directly or indirectly by this tool.
</a:t>
          </a:r>
          <a:r>
            <a:rPr lang="en-US" cap="none" sz="1000" b="1" i="0" u="none" baseline="0">
              <a:latin typeface="Arial"/>
              <a:ea typeface="Arial"/>
              <a:cs typeface="Arial"/>
            </a:rPr>
            <a:t>Copyright</a:t>
          </a:r>
          <a:r>
            <a:rPr lang="en-US" cap="none" sz="800" b="1" i="0" u="none" baseline="0">
              <a:latin typeface="Arial"/>
              <a:ea typeface="Arial"/>
              <a:cs typeface="Arial"/>
            </a:rPr>
            <a:t>
Copyright (C) 2003-2005. All rights reserved. Michael D. Taylor 
</a:t>
          </a:r>
        </a:p>
      </xdr:txBody>
    </xdr:sp>
    <xdr:clientData/>
  </xdr:twoCellAnchor>
  <xdr:twoCellAnchor editAs="oneCell">
    <xdr:from>
      <xdr:col>2</xdr:col>
      <xdr:colOff>3305175</xdr:colOff>
      <xdr:row>6</xdr:row>
      <xdr:rowOff>152400</xdr:rowOff>
    </xdr:from>
    <xdr:to>
      <xdr:col>3</xdr:col>
      <xdr:colOff>781050</xdr:colOff>
      <xdr:row>14</xdr:row>
      <xdr:rowOff>9525</xdr:rowOff>
    </xdr:to>
    <xdr:pic>
      <xdr:nvPicPr>
        <xdr:cNvPr id="2" name="Picture 6"/>
        <xdr:cNvPicPr preferRelativeResize="1">
          <a:picLocks noChangeAspect="1"/>
        </xdr:cNvPicPr>
      </xdr:nvPicPr>
      <xdr:blipFill>
        <a:blip r:embed="rId1"/>
        <a:stretch>
          <a:fillRect/>
        </a:stretch>
      </xdr:blipFill>
      <xdr:spPr>
        <a:xfrm>
          <a:off x="5095875" y="1619250"/>
          <a:ext cx="3143250" cy="2295525"/>
        </a:xfrm>
        <a:prstGeom prst="rect">
          <a:avLst/>
        </a:prstGeom>
        <a:noFill/>
        <a:ln w="9525" cmpd="sng">
          <a:noFill/>
        </a:ln>
      </xdr:spPr>
    </xdr:pic>
    <xdr:clientData/>
  </xdr:twoCellAnchor>
  <xdr:twoCellAnchor>
    <xdr:from>
      <xdr:col>0</xdr:col>
      <xdr:colOff>828675</xdr:colOff>
      <xdr:row>0</xdr:row>
      <xdr:rowOff>209550</xdr:rowOff>
    </xdr:from>
    <xdr:to>
      <xdr:col>3</xdr:col>
      <xdr:colOff>495300</xdr:colOff>
      <xdr:row>3</xdr:row>
      <xdr:rowOff>161925</xdr:rowOff>
    </xdr:to>
    <xdr:sp>
      <xdr:nvSpPr>
        <xdr:cNvPr id="3" name="AutoShape 8"/>
        <xdr:cNvSpPr>
          <a:spLocks/>
        </xdr:cNvSpPr>
      </xdr:nvSpPr>
      <xdr:spPr>
        <a:xfrm>
          <a:off x="828675" y="209550"/>
          <a:ext cx="7124700" cy="561975"/>
        </a:xfrm>
        <a:prstGeom prst="rect"/>
        <a:noFill/>
      </xdr:spPr>
      <xdr:txBody>
        <a:bodyPr fromWordArt="1" wrap="none">
          <a:prstTxWarp prst="textPlain"/>
        </a:bodyPr>
        <a:p>
          <a:pPr algn="ctr"/>
          <a:r>
            <a:rPr sz="3600" i="1" kern="10" spc="-179">
              <a:ln w="9525" cmpd="sng">
                <a:solidFill>
                  <a:srgbClr val="000000"/>
                </a:solidFill>
                <a:headEnd type="none"/>
                <a:tailEnd type="none"/>
              </a:ln>
              <a:solidFill>
                <a:srgbClr val="FFFF00"/>
              </a:solidFill>
              <a:effectLst>
                <a:outerShdw dist="81319" dir="2319588" algn="ctr">
                  <a:srgbClr val="000000">
                    <a:alpha val="100000"/>
                  </a:srgbClr>
                </a:outerShdw>
              </a:effectLst>
              <a:latin typeface="Arial Black"/>
              <a:cs typeface="Arial Black"/>
            </a:rPr>
            <a:t>Project Management Toolkit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2</xdr:row>
      <xdr:rowOff>28575</xdr:rowOff>
    </xdr:from>
    <xdr:to>
      <xdr:col>16</xdr:col>
      <xdr:colOff>28575</xdr:colOff>
      <xdr:row>4</xdr:row>
      <xdr:rowOff>152400</xdr:rowOff>
    </xdr:to>
    <xdr:sp>
      <xdr:nvSpPr>
        <xdr:cNvPr id="1" name="Text 1"/>
        <xdr:cNvSpPr txBox="1">
          <a:spLocks noChangeArrowheads="1"/>
        </xdr:cNvSpPr>
      </xdr:nvSpPr>
      <xdr:spPr>
        <a:xfrm>
          <a:off x="561975" y="542925"/>
          <a:ext cx="16535400" cy="638175"/>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2600" b="1" i="0" u="none" baseline="0">
              <a:latin typeface="Arial"/>
              <a:ea typeface="Arial"/>
              <a:cs typeface="Arial"/>
            </a:rPr>
            <a:t>Basis of Estimate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0</xdr:row>
      <xdr:rowOff>180975</xdr:rowOff>
    </xdr:from>
    <xdr:to>
      <xdr:col>8</xdr:col>
      <xdr:colOff>47625</xdr:colOff>
      <xdr:row>4</xdr:row>
      <xdr:rowOff>85725</xdr:rowOff>
    </xdr:to>
    <xdr:sp>
      <xdr:nvSpPr>
        <xdr:cNvPr id="1" name="TextBox 1"/>
        <xdr:cNvSpPr txBox="1">
          <a:spLocks noChangeArrowheads="1"/>
        </xdr:cNvSpPr>
      </xdr:nvSpPr>
      <xdr:spPr>
        <a:xfrm>
          <a:off x="600075" y="180975"/>
          <a:ext cx="12049125" cy="666750"/>
        </a:xfrm>
        <a:prstGeom prst="rect">
          <a:avLst/>
        </a:prstGeom>
        <a:solidFill>
          <a:srgbClr val="FFFF00"/>
        </a:solidFill>
        <a:ln w="28575" cmpd="sng">
          <a:solidFill>
            <a:srgbClr val="000000"/>
          </a:solidFill>
          <a:headEnd type="none"/>
          <a:tailEnd type="none"/>
        </a:ln>
      </xdr:spPr>
      <xdr:txBody>
        <a:bodyPr vertOverflow="clip" wrap="square"/>
        <a:p>
          <a:pPr algn="ctr">
            <a:defRPr/>
          </a:pPr>
          <a:r>
            <a:rPr lang="en-US" cap="none" sz="1800" b="1" i="0" u="none" baseline="0">
              <a:latin typeface="Arial"/>
              <a:ea typeface="Arial"/>
              <a:cs typeface="Arial"/>
            </a:rPr>
            <a:t>Benefit/Cost Table
Commercial Product Project Example</a:t>
          </a:r>
        </a:p>
      </xdr:txBody>
    </xdr:sp>
    <xdr:clientData/>
  </xdr:twoCellAnchor>
  <xdr:twoCellAnchor>
    <xdr:from>
      <xdr:col>5</xdr:col>
      <xdr:colOff>95250</xdr:colOff>
      <xdr:row>6</xdr:row>
      <xdr:rowOff>66675</xdr:rowOff>
    </xdr:from>
    <xdr:to>
      <xdr:col>7</xdr:col>
      <xdr:colOff>3505200</xdr:colOff>
      <xdr:row>18</xdr:row>
      <xdr:rowOff>104775</xdr:rowOff>
    </xdr:to>
    <xdr:sp>
      <xdr:nvSpPr>
        <xdr:cNvPr id="2" name="TextBox 2"/>
        <xdr:cNvSpPr txBox="1">
          <a:spLocks noChangeArrowheads="1"/>
        </xdr:cNvSpPr>
      </xdr:nvSpPr>
      <xdr:spPr>
        <a:xfrm>
          <a:off x="6524625" y="1219200"/>
          <a:ext cx="5962650" cy="2333625"/>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"Weights" can be established from any of the following methods:
     a) Market surveys
     b) AHP pair-wise comparisons
     c) Conjoint analysis
     d) Customer inputs
     e) Delphi sessions with customer-knowledgable experts.
The method used should relate "weights" to identified customer needs, or requirements.
</a:t>
          </a:r>
        </a:p>
      </xdr:txBody>
    </xdr:sp>
    <xdr:clientData/>
  </xdr:twoCellAnchor>
  <xdr:twoCellAnchor>
    <xdr:from>
      <xdr:col>5</xdr:col>
      <xdr:colOff>561975</xdr:colOff>
      <xdr:row>15</xdr:row>
      <xdr:rowOff>85725</xdr:rowOff>
    </xdr:from>
    <xdr:to>
      <xdr:col>5</xdr:col>
      <xdr:colOff>800100</xdr:colOff>
      <xdr:row>18</xdr:row>
      <xdr:rowOff>180975</xdr:rowOff>
    </xdr:to>
    <xdr:sp>
      <xdr:nvSpPr>
        <xdr:cNvPr id="3" name="Line 3"/>
        <xdr:cNvSpPr>
          <a:spLocks/>
        </xdr:cNvSpPr>
      </xdr:nvSpPr>
      <xdr:spPr>
        <a:xfrm flipH="1">
          <a:off x="6991350" y="2952750"/>
          <a:ext cx="238125" cy="676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342900</xdr:colOff>
      <xdr:row>14</xdr:row>
      <xdr:rowOff>142875</xdr:rowOff>
    </xdr:from>
    <xdr:to>
      <xdr:col>7</xdr:col>
      <xdr:colOff>3571875</xdr:colOff>
      <xdr:row>18</xdr:row>
      <xdr:rowOff>57150</xdr:rowOff>
    </xdr:to>
    <xdr:sp>
      <xdr:nvSpPr>
        <xdr:cNvPr id="4" name="TextBox 4"/>
        <xdr:cNvSpPr txBox="1">
          <a:spLocks noChangeArrowheads="1"/>
        </xdr:cNvSpPr>
      </xdr:nvSpPr>
      <xdr:spPr>
        <a:xfrm>
          <a:off x="8048625" y="2819400"/>
          <a:ext cx="4505325" cy="68580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Benefit/Cost (B/C) ratio is equal to the "weight" times the total benefit (total profit before taxes) divided by the cost of the project element.</a:t>
          </a:r>
        </a:p>
      </xdr:txBody>
    </xdr:sp>
    <xdr:clientData/>
  </xdr:twoCellAnchor>
  <xdr:twoCellAnchor>
    <xdr:from>
      <xdr:col>6</xdr:col>
      <xdr:colOff>914400</xdr:colOff>
      <xdr:row>17</xdr:row>
      <xdr:rowOff>200025</xdr:rowOff>
    </xdr:from>
    <xdr:to>
      <xdr:col>7</xdr:col>
      <xdr:colOff>66675</xdr:colOff>
      <xdr:row>19</xdr:row>
      <xdr:rowOff>114300</xdr:rowOff>
    </xdr:to>
    <xdr:sp>
      <xdr:nvSpPr>
        <xdr:cNvPr id="5" name="Line 5"/>
        <xdr:cNvSpPr>
          <a:spLocks/>
        </xdr:cNvSpPr>
      </xdr:nvSpPr>
      <xdr:spPr>
        <a:xfrm flipH="1">
          <a:off x="8620125" y="3448050"/>
          <a:ext cx="42862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3</xdr:row>
      <xdr:rowOff>95250</xdr:rowOff>
    </xdr:from>
    <xdr:to>
      <xdr:col>13</xdr:col>
      <xdr:colOff>19050</xdr:colOff>
      <xdr:row>6</xdr:row>
      <xdr:rowOff>314325</xdr:rowOff>
    </xdr:to>
    <xdr:sp>
      <xdr:nvSpPr>
        <xdr:cNvPr id="1" name="Text 1"/>
        <xdr:cNvSpPr txBox="1">
          <a:spLocks noChangeArrowheads="1"/>
        </xdr:cNvSpPr>
      </xdr:nvSpPr>
      <xdr:spPr>
        <a:xfrm>
          <a:off x="742950" y="666750"/>
          <a:ext cx="18326100" cy="790575"/>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3600" b="1" i="0" u="none" baseline="0">
              <a:latin typeface="Arial"/>
              <a:ea typeface="Arial"/>
              <a:cs typeface="Arial"/>
            </a:rPr>
            <a:t>Project Critical-Path Crashing Table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0</xdr:row>
      <xdr:rowOff>142875</xdr:rowOff>
    </xdr:from>
    <xdr:to>
      <xdr:col>13</xdr:col>
      <xdr:colOff>9525</xdr:colOff>
      <xdr:row>3</xdr:row>
      <xdr:rowOff>142875</xdr:rowOff>
    </xdr:to>
    <xdr:sp>
      <xdr:nvSpPr>
        <xdr:cNvPr id="1" name="Text 1"/>
        <xdr:cNvSpPr txBox="1">
          <a:spLocks noChangeArrowheads="1"/>
        </xdr:cNvSpPr>
      </xdr:nvSpPr>
      <xdr:spPr>
        <a:xfrm>
          <a:off x="752475" y="142875"/>
          <a:ext cx="17249775" cy="685800"/>
        </a:xfrm>
        <a:prstGeom prst="roundRect">
          <a:avLst/>
        </a:prstGeom>
        <a:solidFill>
          <a:srgbClr val="FFFF00"/>
        </a:solidFill>
        <a:ln w="9525" cmpd="sng">
          <a:solidFill>
            <a:srgbClr val="000000"/>
          </a:solidFill>
          <a:headEnd type="none"/>
          <a:tailEnd type="none"/>
        </a:ln>
      </xdr:spPr>
      <xdr:txBody>
        <a:bodyPr vertOverflow="clip" wrap="square"/>
        <a:p>
          <a:pPr algn="ctr">
            <a:defRPr/>
          </a:pPr>
          <a:r>
            <a:rPr lang="en-US" cap="none" sz="3600" b="1" i="0" u="none" baseline="0">
              <a:latin typeface="Arial"/>
              <a:ea typeface="Arial"/>
              <a:cs typeface="Arial"/>
            </a:rPr>
            <a:t>Weighted Risk Factor Analysis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171450</xdr:rowOff>
    </xdr:from>
    <xdr:to>
      <xdr:col>18</xdr:col>
      <xdr:colOff>47625</xdr:colOff>
      <xdr:row>62</xdr:row>
      <xdr:rowOff>57150</xdr:rowOff>
    </xdr:to>
    <xdr:graphicFrame>
      <xdr:nvGraphicFramePr>
        <xdr:cNvPr id="1" name="Chart 1"/>
        <xdr:cNvGraphicFramePr/>
      </xdr:nvGraphicFramePr>
      <xdr:xfrm>
        <a:off x="419100" y="7553325"/>
        <a:ext cx="19269075" cy="95059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xdr:row>
      <xdr:rowOff>161925</xdr:rowOff>
    </xdr:from>
    <xdr:to>
      <xdr:col>18</xdr:col>
      <xdr:colOff>38100</xdr:colOff>
      <xdr:row>2</xdr:row>
      <xdr:rowOff>85725</xdr:rowOff>
    </xdr:to>
    <xdr:sp>
      <xdr:nvSpPr>
        <xdr:cNvPr id="2" name="Rectangle 2"/>
        <xdr:cNvSpPr>
          <a:spLocks/>
        </xdr:cNvSpPr>
      </xdr:nvSpPr>
      <xdr:spPr>
        <a:xfrm>
          <a:off x="419100" y="352425"/>
          <a:ext cx="19259550" cy="914400"/>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3600" b="1" i="0" u="none" baseline="0">
              <a:latin typeface="Arial"/>
              <a:ea typeface="Arial"/>
              <a:cs typeface="Arial"/>
            </a:rPr>
            <a:t>Project Tracking -- Zone Method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152400</xdr:rowOff>
    </xdr:from>
    <xdr:to>
      <xdr:col>17</xdr:col>
      <xdr:colOff>1314450</xdr:colOff>
      <xdr:row>2</xdr:row>
      <xdr:rowOff>95250</xdr:rowOff>
    </xdr:to>
    <xdr:sp>
      <xdr:nvSpPr>
        <xdr:cNvPr id="1" name="Rectangle 1"/>
        <xdr:cNvSpPr>
          <a:spLocks/>
        </xdr:cNvSpPr>
      </xdr:nvSpPr>
      <xdr:spPr>
        <a:xfrm>
          <a:off x="857250" y="152400"/>
          <a:ext cx="35090100" cy="933450"/>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4800" b="1" i="0" u="none" baseline="0">
              <a:latin typeface="Arial"/>
              <a:ea typeface="Arial"/>
              <a:cs typeface="Arial"/>
            </a:rPr>
            <a:t>Project Tracking -- Earned Value Method</a:t>
          </a:r>
        </a:p>
      </xdr:txBody>
    </xdr:sp>
    <xdr:clientData/>
  </xdr:twoCellAnchor>
  <xdr:twoCellAnchor>
    <xdr:from>
      <xdr:col>0</xdr:col>
      <xdr:colOff>695325</xdr:colOff>
      <xdr:row>11</xdr:row>
      <xdr:rowOff>76200</xdr:rowOff>
    </xdr:from>
    <xdr:to>
      <xdr:col>8</xdr:col>
      <xdr:colOff>457200</xdr:colOff>
      <xdr:row>48</xdr:row>
      <xdr:rowOff>47625</xdr:rowOff>
    </xdr:to>
    <xdr:graphicFrame>
      <xdr:nvGraphicFramePr>
        <xdr:cNvPr id="2" name="Chart 12"/>
        <xdr:cNvGraphicFramePr/>
      </xdr:nvGraphicFramePr>
      <xdr:xfrm>
        <a:off x="695325" y="6715125"/>
        <a:ext cx="16735425" cy="10648950"/>
      </xdr:xfrm>
      <a:graphic>
        <a:graphicData uri="http://schemas.openxmlformats.org/drawingml/2006/chart">
          <c:chart xmlns:c="http://schemas.openxmlformats.org/drawingml/2006/chart" r:id="rId1"/>
        </a:graphicData>
      </a:graphic>
    </xdr:graphicFrame>
    <xdr:clientData/>
  </xdr:twoCellAnchor>
  <xdr:twoCellAnchor>
    <xdr:from>
      <xdr:col>8</xdr:col>
      <xdr:colOff>1123950</xdr:colOff>
      <xdr:row>11</xdr:row>
      <xdr:rowOff>85725</xdr:rowOff>
    </xdr:from>
    <xdr:to>
      <xdr:col>22</xdr:col>
      <xdr:colOff>28575</xdr:colOff>
      <xdr:row>48</xdr:row>
      <xdr:rowOff>9525</xdr:rowOff>
    </xdr:to>
    <xdr:graphicFrame>
      <xdr:nvGraphicFramePr>
        <xdr:cNvPr id="3" name="Chart 13"/>
        <xdr:cNvGraphicFramePr/>
      </xdr:nvGraphicFramePr>
      <xdr:xfrm>
        <a:off x="18097500" y="6724650"/>
        <a:ext cx="21574125" cy="10601325"/>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1</xdr:row>
      <xdr:rowOff>0</xdr:rowOff>
    </xdr:from>
    <xdr:to>
      <xdr:col>13</xdr:col>
      <xdr:colOff>9525</xdr:colOff>
      <xdr:row>3</xdr:row>
      <xdr:rowOff>66675</xdr:rowOff>
    </xdr:to>
    <xdr:sp>
      <xdr:nvSpPr>
        <xdr:cNvPr id="1" name="Text 1"/>
        <xdr:cNvSpPr txBox="1">
          <a:spLocks noChangeArrowheads="1"/>
        </xdr:cNvSpPr>
      </xdr:nvSpPr>
      <xdr:spPr>
        <a:xfrm>
          <a:off x="390525" y="190500"/>
          <a:ext cx="13468350" cy="447675"/>
        </a:xfrm>
        <a:prstGeom prst="roundRect">
          <a:avLst/>
        </a:prstGeom>
        <a:solidFill>
          <a:srgbClr val="FFFF00"/>
        </a:solidFill>
        <a:ln w="9525" cmpd="sng">
          <a:solidFill>
            <a:srgbClr val="000000"/>
          </a:solidFill>
          <a:headEnd type="none"/>
          <a:tailEnd type="none"/>
        </a:ln>
      </xdr:spPr>
      <xdr:txBody>
        <a:bodyPr vertOverflow="clip" wrap="square"/>
        <a:p>
          <a:pPr algn="ctr">
            <a:defRPr/>
          </a:pPr>
          <a:r>
            <a:rPr lang="en-US" cap="none" sz="2200" b="1" i="0" u="none" baseline="0">
              <a:latin typeface="Arial"/>
              <a:ea typeface="Arial"/>
              <a:cs typeface="Arial"/>
            </a:rPr>
            <a:t>DETERMINING THE SIZE OF THE PROJECT CONTROL STAFF</a:t>
          </a:r>
        </a:p>
      </xdr:txBody>
    </xdr:sp>
    <xdr:clientData/>
  </xdr:twoCellAnchor>
  <xdr:twoCellAnchor>
    <xdr:from>
      <xdr:col>8</xdr:col>
      <xdr:colOff>76200</xdr:colOff>
      <xdr:row>7</xdr:row>
      <xdr:rowOff>219075</xdr:rowOff>
    </xdr:from>
    <xdr:to>
      <xdr:col>9</xdr:col>
      <xdr:colOff>228600</xdr:colOff>
      <xdr:row>7</xdr:row>
      <xdr:rowOff>228600</xdr:rowOff>
    </xdr:to>
    <xdr:sp>
      <xdr:nvSpPr>
        <xdr:cNvPr id="2" name="Line 19"/>
        <xdr:cNvSpPr>
          <a:spLocks/>
        </xdr:cNvSpPr>
      </xdr:nvSpPr>
      <xdr:spPr>
        <a:xfrm>
          <a:off x="9201150" y="1543050"/>
          <a:ext cx="1400175" cy="9525"/>
        </a:xfrm>
        <a:prstGeom prst="line">
          <a:avLst/>
        </a:prstGeom>
        <a:noFill/>
        <a:ln w="571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180975</xdr:colOff>
      <xdr:row>6</xdr:row>
      <xdr:rowOff>66675</xdr:rowOff>
    </xdr:from>
    <xdr:to>
      <xdr:col>12</xdr:col>
      <xdr:colOff>9525</xdr:colOff>
      <xdr:row>19</xdr:row>
      <xdr:rowOff>266700</xdr:rowOff>
    </xdr:to>
    <xdr:sp>
      <xdr:nvSpPr>
        <xdr:cNvPr id="3" name="TextBox 18"/>
        <xdr:cNvSpPr txBox="1">
          <a:spLocks noChangeArrowheads="1"/>
        </xdr:cNvSpPr>
      </xdr:nvSpPr>
      <xdr:spPr>
        <a:xfrm>
          <a:off x="10553700" y="1181100"/>
          <a:ext cx="2771775" cy="39624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INSTRUCTIONS</a:t>
          </a:r>
          <a:r>
            <a:rPr lang="en-US" cap="none" sz="1200" b="0" i="0" u="none" baseline="0">
              <a:latin typeface="Arial"/>
              <a:ea typeface="Arial"/>
              <a:cs typeface="Arial"/>
            </a:rPr>
            <a:t>
1. Fill in the "Estimated Total Project Cost" (Cell H7).
2. Fill in the "Estimated annual labor rate" (Cell H8).
3. Fill in the "Estimated project duration" (Cell H9).
</a:t>
          </a:r>
          <a:r>
            <a:rPr lang="en-US" cap="none" sz="1200" b="0" i="1" u="none" baseline="0">
              <a:latin typeface="Arial"/>
              <a:ea typeface="Arial"/>
              <a:cs typeface="Arial"/>
            </a:rPr>
            <a:t>Note: For projects with an "estimated total project cost"  less than $2 Million, use the input cells located below Table 1.</a:t>
          </a:r>
          <a:r>
            <a:rPr lang="en-US" cap="none" sz="1200" b="0" i="0" u="none" baseline="0">
              <a:latin typeface="Arial"/>
              <a:ea typeface="Arial"/>
              <a:cs typeface="Arial"/>
            </a:rPr>
            <a:t>
Table 1 will calculate the size of the project control staff needed for the project.</a:t>
          </a:r>
        </a:p>
      </xdr:txBody>
    </xdr:sp>
    <xdr:clientData/>
  </xdr:twoCellAnchor>
  <xdr:twoCellAnchor>
    <xdr:from>
      <xdr:col>8</xdr:col>
      <xdr:colOff>66675</xdr:colOff>
      <xdr:row>11</xdr:row>
      <xdr:rowOff>152400</xdr:rowOff>
    </xdr:from>
    <xdr:to>
      <xdr:col>9</xdr:col>
      <xdr:colOff>200025</xdr:colOff>
      <xdr:row>12</xdr:row>
      <xdr:rowOff>104775</xdr:rowOff>
    </xdr:to>
    <xdr:sp>
      <xdr:nvSpPr>
        <xdr:cNvPr id="4" name="Line 20"/>
        <xdr:cNvSpPr>
          <a:spLocks/>
        </xdr:cNvSpPr>
      </xdr:nvSpPr>
      <xdr:spPr>
        <a:xfrm flipV="1">
          <a:off x="9191625" y="2619375"/>
          <a:ext cx="1381125" cy="266700"/>
        </a:xfrm>
        <a:prstGeom prst="line">
          <a:avLst/>
        </a:prstGeom>
        <a:noFill/>
        <a:ln w="571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333375</xdr:colOff>
      <xdr:row>5</xdr:row>
      <xdr:rowOff>9525</xdr:rowOff>
    </xdr:from>
    <xdr:to>
      <xdr:col>2</xdr:col>
      <xdr:colOff>1666875</xdr:colOff>
      <xdr:row>14</xdr:row>
      <xdr:rowOff>238125</xdr:rowOff>
    </xdr:to>
    <xdr:pic>
      <xdr:nvPicPr>
        <xdr:cNvPr id="5" name="Picture 21"/>
        <xdr:cNvPicPr preferRelativeResize="1">
          <a:picLocks noChangeAspect="1"/>
        </xdr:cNvPicPr>
      </xdr:nvPicPr>
      <xdr:blipFill>
        <a:blip r:embed="rId1"/>
        <a:stretch>
          <a:fillRect/>
        </a:stretch>
      </xdr:blipFill>
      <xdr:spPr>
        <a:xfrm>
          <a:off x="781050" y="933450"/>
          <a:ext cx="2095500" cy="2714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0</xdr:row>
      <xdr:rowOff>142875</xdr:rowOff>
    </xdr:from>
    <xdr:to>
      <xdr:col>5</xdr:col>
      <xdr:colOff>1209675</xdr:colOff>
      <xdr:row>3</xdr:row>
      <xdr:rowOff>114300</xdr:rowOff>
    </xdr:to>
    <xdr:sp>
      <xdr:nvSpPr>
        <xdr:cNvPr id="1" name="Text 1"/>
        <xdr:cNvSpPr txBox="1">
          <a:spLocks noChangeArrowheads="1"/>
        </xdr:cNvSpPr>
      </xdr:nvSpPr>
      <xdr:spPr>
        <a:xfrm>
          <a:off x="809625" y="142875"/>
          <a:ext cx="4791075" cy="542925"/>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2200" b="1" i="0" u="none" baseline="0">
              <a:latin typeface="Arial"/>
              <a:ea typeface="Arial"/>
              <a:cs typeface="Arial"/>
            </a:rPr>
            <a:t>OOM Cost Calculator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0</xdr:rowOff>
    </xdr:from>
    <xdr:to>
      <xdr:col>22</xdr:col>
      <xdr:colOff>85725</xdr:colOff>
      <xdr:row>3</xdr:row>
      <xdr:rowOff>161925</xdr:rowOff>
    </xdr:to>
    <xdr:sp>
      <xdr:nvSpPr>
        <xdr:cNvPr id="1" name="Rectangle 1"/>
        <xdr:cNvSpPr>
          <a:spLocks/>
        </xdr:cNvSpPr>
      </xdr:nvSpPr>
      <xdr:spPr>
        <a:xfrm>
          <a:off x="828675" y="190500"/>
          <a:ext cx="20059650" cy="542925"/>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2400" b="1" i="0" u="none" baseline="0">
              <a:latin typeface="Arial"/>
              <a:ea typeface="Arial"/>
              <a:cs typeface="Arial"/>
            </a:rPr>
            <a:t>BUDGETARY COST ESTIMATING MODEL</a:t>
          </a:r>
        </a:p>
      </xdr:txBody>
    </xdr:sp>
    <xdr:clientData/>
  </xdr:twoCellAnchor>
  <xdr:twoCellAnchor>
    <xdr:from>
      <xdr:col>1</xdr:col>
      <xdr:colOff>104775</xdr:colOff>
      <xdr:row>4</xdr:row>
      <xdr:rowOff>114300</xdr:rowOff>
    </xdr:from>
    <xdr:to>
      <xdr:col>15</xdr:col>
      <xdr:colOff>866775</xdr:colOff>
      <xdr:row>14</xdr:row>
      <xdr:rowOff>19050</xdr:rowOff>
    </xdr:to>
    <xdr:sp>
      <xdr:nvSpPr>
        <xdr:cNvPr id="2" name="TextBox 3"/>
        <xdr:cNvSpPr txBox="1">
          <a:spLocks noChangeArrowheads="1"/>
        </xdr:cNvSpPr>
      </xdr:nvSpPr>
      <xdr:spPr>
        <a:xfrm>
          <a:off x="866775" y="876300"/>
          <a:ext cx="14792325" cy="1990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sng" baseline="0">
              <a:latin typeface="Arial"/>
              <a:ea typeface="Arial"/>
              <a:cs typeface="Arial"/>
            </a:rPr>
            <a:t>How To Use This Model</a:t>
          </a:r>
          <a:r>
            <a:rPr lang="en-US" cap="none" sz="1400" b="0" i="0" u="none" baseline="0">
              <a:latin typeface="Arial"/>
              <a:ea typeface="Arial"/>
              <a:cs typeface="Arial"/>
            </a:rPr>
            <a:t>
The purpose of this model is to prepare typical project "budgetary cost estimates." It is a simplified model based solely on direct labor estimates and does not include cells for material, subcontract, or burdening costs (overhead, G&amp;A, etc.).
Users of this model should replace "labor category" descriptions and ID codes to match those used by your company. Then, the "forward pricing labor rate" table, located at the bottom of the model should be updated to reflect your company's actual labor rates for each forecasted year. These are usually obtained from your financial department.
The model can be easily expanded to fit actual user needs and ultimately provides a "budgetary cost estimate range" based on the standards recommended by the American Association of Cost Engineers.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2</xdr:row>
      <xdr:rowOff>47625</xdr:rowOff>
    </xdr:from>
    <xdr:to>
      <xdr:col>14</xdr:col>
      <xdr:colOff>0</xdr:colOff>
      <xdr:row>5</xdr:row>
      <xdr:rowOff>219075</xdr:rowOff>
    </xdr:to>
    <xdr:sp>
      <xdr:nvSpPr>
        <xdr:cNvPr id="1" name="Rectangle 1"/>
        <xdr:cNvSpPr>
          <a:spLocks/>
        </xdr:cNvSpPr>
      </xdr:nvSpPr>
      <xdr:spPr>
        <a:xfrm>
          <a:off x="971550" y="561975"/>
          <a:ext cx="22202775" cy="942975"/>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4800" b="1" i="0" u="none" baseline="0">
              <a:latin typeface="Arial"/>
              <a:ea typeface="Arial"/>
              <a:cs typeface="Arial"/>
            </a:rPr>
            <a:t>Profit Model</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xdr:row>
      <xdr:rowOff>133350</xdr:rowOff>
    </xdr:from>
    <xdr:to>
      <xdr:col>13</xdr:col>
      <xdr:colOff>38100</xdr:colOff>
      <xdr:row>6</xdr:row>
      <xdr:rowOff>219075</xdr:rowOff>
    </xdr:to>
    <xdr:sp>
      <xdr:nvSpPr>
        <xdr:cNvPr id="1" name="Text 1"/>
        <xdr:cNvSpPr txBox="1">
          <a:spLocks noChangeArrowheads="1"/>
        </xdr:cNvSpPr>
      </xdr:nvSpPr>
      <xdr:spPr>
        <a:xfrm>
          <a:off x="1790700" y="514350"/>
          <a:ext cx="19964400" cy="990600"/>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3600" b="1" i="0" u="none" baseline="0">
              <a:latin typeface="Arial"/>
              <a:ea typeface="Arial"/>
              <a:cs typeface="Arial"/>
            </a:rPr>
            <a:t>KEPNER-TREGOE ANALYSIS </a:t>
          </a:r>
        </a:p>
      </xdr:txBody>
    </xdr:sp>
    <xdr:clientData/>
  </xdr:twoCellAnchor>
  <xdr:twoCellAnchor>
    <xdr:from>
      <xdr:col>15</xdr:col>
      <xdr:colOff>0</xdr:colOff>
      <xdr:row>2</xdr:row>
      <xdr:rowOff>114300</xdr:rowOff>
    </xdr:from>
    <xdr:to>
      <xdr:col>29</xdr:col>
      <xdr:colOff>57150</xdr:colOff>
      <xdr:row>6</xdr:row>
      <xdr:rowOff>161925</xdr:rowOff>
    </xdr:to>
    <xdr:sp>
      <xdr:nvSpPr>
        <xdr:cNvPr id="2" name="Text 1"/>
        <xdr:cNvSpPr txBox="1">
          <a:spLocks noChangeArrowheads="1"/>
        </xdr:cNvSpPr>
      </xdr:nvSpPr>
      <xdr:spPr>
        <a:xfrm>
          <a:off x="22269450" y="495300"/>
          <a:ext cx="22602825" cy="952500"/>
        </a:xfrm>
        <a:prstGeom prst="roundRect">
          <a:avLst/>
        </a:prstGeom>
        <a:solidFill>
          <a:srgbClr val="FFFF00"/>
        </a:solidFill>
        <a:ln w="9525" cmpd="sng">
          <a:solidFill>
            <a:srgbClr val="000000"/>
          </a:solidFill>
          <a:headEnd type="none"/>
          <a:tailEnd type="none"/>
        </a:ln>
      </xdr:spPr>
      <xdr:txBody>
        <a:bodyPr vertOverflow="clip" wrap="square"/>
        <a:p>
          <a:pPr algn="ctr">
            <a:defRPr/>
          </a:pPr>
          <a:r>
            <a:rPr lang="en-US" cap="none" sz="2200" b="1" i="0" u="none" baseline="0">
              <a:latin typeface="Arial"/>
              <a:ea typeface="Arial"/>
              <a:cs typeface="Arial"/>
            </a:rPr>
            <a:t>KEPNER-TREGOE ANALYSIS
Risk Factor Calculations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2</xdr:row>
      <xdr:rowOff>28575</xdr:rowOff>
    </xdr:from>
    <xdr:to>
      <xdr:col>13</xdr:col>
      <xdr:colOff>0</xdr:colOff>
      <xdr:row>7</xdr:row>
      <xdr:rowOff>114300</xdr:rowOff>
    </xdr:to>
    <xdr:sp>
      <xdr:nvSpPr>
        <xdr:cNvPr id="1" name="Text 1"/>
        <xdr:cNvSpPr txBox="1">
          <a:spLocks noChangeArrowheads="1"/>
        </xdr:cNvSpPr>
      </xdr:nvSpPr>
      <xdr:spPr>
        <a:xfrm>
          <a:off x="1085850" y="409575"/>
          <a:ext cx="33489900" cy="1038225"/>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4800" b="1" i="0" u="none" baseline="0">
              <a:latin typeface="Arial"/>
              <a:ea typeface="Arial"/>
              <a:cs typeface="Arial"/>
            </a:rPr>
            <a:t>Responsibility Allocation Matrix</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0</xdr:rowOff>
    </xdr:from>
    <xdr:to>
      <xdr:col>7</xdr:col>
      <xdr:colOff>1819275</xdr:colOff>
      <xdr:row>5</xdr:row>
      <xdr:rowOff>0</xdr:rowOff>
    </xdr:to>
    <xdr:sp>
      <xdr:nvSpPr>
        <xdr:cNvPr id="1" name="Line 22"/>
        <xdr:cNvSpPr>
          <a:spLocks/>
        </xdr:cNvSpPr>
      </xdr:nvSpPr>
      <xdr:spPr>
        <a:xfrm>
          <a:off x="9115425" y="952500"/>
          <a:ext cx="18192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0</xdr:rowOff>
    </xdr:from>
    <xdr:to>
      <xdr:col>7</xdr:col>
      <xdr:colOff>1819275</xdr:colOff>
      <xdr:row>5</xdr:row>
      <xdr:rowOff>0</xdr:rowOff>
    </xdr:to>
    <xdr:sp>
      <xdr:nvSpPr>
        <xdr:cNvPr id="2" name="Line 23"/>
        <xdr:cNvSpPr>
          <a:spLocks/>
        </xdr:cNvSpPr>
      </xdr:nvSpPr>
      <xdr:spPr>
        <a:xfrm>
          <a:off x="9115425" y="952500"/>
          <a:ext cx="18192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2</xdr:row>
      <xdr:rowOff>171450</xdr:rowOff>
    </xdr:from>
    <xdr:to>
      <xdr:col>13</xdr:col>
      <xdr:colOff>0</xdr:colOff>
      <xdr:row>6</xdr:row>
      <xdr:rowOff>161925</xdr:rowOff>
    </xdr:to>
    <xdr:sp>
      <xdr:nvSpPr>
        <xdr:cNvPr id="3" name="Text 1"/>
        <xdr:cNvSpPr txBox="1">
          <a:spLocks noChangeArrowheads="1"/>
        </xdr:cNvSpPr>
      </xdr:nvSpPr>
      <xdr:spPr>
        <a:xfrm>
          <a:off x="1085850" y="552450"/>
          <a:ext cx="16668750" cy="752475"/>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3600" b="1" i="0" u="none" baseline="0">
              <a:latin typeface="Arial"/>
              <a:ea typeface="Arial"/>
              <a:cs typeface="Arial"/>
            </a:rPr>
            <a:t>Stochastic Duration Estimating Model</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85725</xdr:rowOff>
    </xdr:from>
    <xdr:to>
      <xdr:col>4</xdr:col>
      <xdr:colOff>1162050</xdr:colOff>
      <xdr:row>3</xdr:row>
      <xdr:rowOff>161925</xdr:rowOff>
    </xdr:to>
    <xdr:sp>
      <xdr:nvSpPr>
        <xdr:cNvPr id="1" name="Rectangle 3"/>
        <xdr:cNvSpPr>
          <a:spLocks/>
        </xdr:cNvSpPr>
      </xdr:nvSpPr>
      <xdr:spPr>
        <a:xfrm>
          <a:off x="314325" y="276225"/>
          <a:ext cx="4124325" cy="457200"/>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2000" b="0" i="0" u="none" baseline="0">
              <a:latin typeface="Arial"/>
              <a:ea typeface="Arial"/>
              <a:cs typeface="Arial"/>
            </a:rPr>
            <a:t>Future Value Calculator</a:t>
          </a:r>
        </a:p>
      </xdr:txBody>
    </xdr:sp>
    <xdr:clientData/>
  </xdr:twoCellAnchor>
  <xdr:twoCellAnchor>
    <xdr:from>
      <xdr:col>6</xdr:col>
      <xdr:colOff>0</xdr:colOff>
      <xdr:row>1</xdr:row>
      <xdr:rowOff>85725</xdr:rowOff>
    </xdr:from>
    <xdr:to>
      <xdr:col>10</xdr:col>
      <xdr:colOff>19050</xdr:colOff>
      <xdr:row>3</xdr:row>
      <xdr:rowOff>161925</xdr:rowOff>
    </xdr:to>
    <xdr:sp>
      <xdr:nvSpPr>
        <xdr:cNvPr id="2" name="Rectangle 6"/>
        <xdr:cNvSpPr>
          <a:spLocks/>
        </xdr:cNvSpPr>
      </xdr:nvSpPr>
      <xdr:spPr>
        <a:xfrm>
          <a:off x="4667250" y="276225"/>
          <a:ext cx="4162425" cy="457200"/>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2000" b="0" i="0" u="none" baseline="0">
              <a:latin typeface="Arial"/>
              <a:ea typeface="Arial"/>
              <a:cs typeface="Arial"/>
            </a:rPr>
            <a:t>Present Value Calculator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xdr:row>
      <xdr:rowOff>0</xdr:rowOff>
    </xdr:from>
    <xdr:to>
      <xdr:col>11</xdr:col>
      <xdr:colOff>19050</xdr:colOff>
      <xdr:row>2</xdr:row>
      <xdr:rowOff>561975</xdr:rowOff>
    </xdr:to>
    <xdr:sp>
      <xdr:nvSpPr>
        <xdr:cNvPr id="1" name="Text 1"/>
        <xdr:cNvSpPr txBox="1">
          <a:spLocks noChangeArrowheads="1"/>
        </xdr:cNvSpPr>
      </xdr:nvSpPr>
      <xdr:spPr>
        <a:xfrm>
          <a:off x="1543050" y="190500"/>
          <a:ext cx="16097250" cy="752475"/>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3600" b="1" i="0" u="none" baseline="0">
              <a:latin typeface="Arial"/>
              <a:ea typeface="Arial"/>
              <a:cs typeface="Arial"/>
            </a:rPr>
            <a:t>Stochastic Cost Estimating Model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oleObject" Target="../embeddings/oleObject_6_0.bin" /><Relationship Id="rId3" Type="http://schemas.openxmlformats.org/officeDocument/2006/relationships/vmlDrawing" Target="../drawings/vmlDrawing4.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oleObject" Target="../embeddings/oleObject_7_0.bin" /><Relationship Id="rId3" Type="http://schemas.openxmlformats.org/officeDocument/2006/relationships/oleObject" Target="../embeddings/oleObject_7_1.bin" /><Relationship Id="rId4" Type="http://schemas.openxmlformats.org/officeDocument/2006/relationships/vmlDrawing" Target="../drawings/vmlDrawing5.vml" /><Relationship Id="rId5" Type="http://schemas.openxmlformats.org/officeDocument/2006/relationships/drawing" Target="../drawings/drawing8.xml" /><Relationship Id="rId6"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oleObject" Target="../embeddings/oleObject_8_0.bin" /><Relationship Id="rId3" Type="http://schemas.openxmlformats.org/officeDocument/2006/relationships/vmlDrawing" Target="../drawings/vmlDrawing6.vm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H19"/>
  <sheetViews>
    <sheetView showGridLines="0" tabSelected="1" zoomScale="75" zoomScaleNormal="75" workbookViewId="0" topLeftCell="A1">
      <selection activeCell="I28" sqref="I28"/>
    </sheetView>
  </sheetViews>
  <sheetFormatPr defaultColWidth="8.88671875" defaultRowHeight="15"/>
  <cols>
    <col min="1" max="1" width="15.99609375" style="603" customWidth="1"/>
    <col min="2" max="2" width="4.88671875" style="608" customWidth="1"/>
    <col min="3" max="3" width="66.10546875" style="609" customWidth="1"/>
    <col min="4" max="9" width="11.4453125" style="603" customWidth="1"/>
    <col min="10" max="90" width="11.4453125" style="601" customWidth="1"/>
    <col min="91" max="16384" width="11.4453125" style="0" customWidth="1"/>
  </cols>
  <sheetData>
    <row r="4" spans="2:8" ht="19.5" customHeight="1" thickBot="1">
      <c r="B4" s="604"/>
      <c r="C4" s="605"/>
      <c r="D4" s="606"/>
      <c r="E4" s="606"/>
      <c r="F4" s="606"/>
      <c r="G4" s="606"/>
      <c r="H4" s="606"/>
    </row>
    <row r="5" spans="1:8" ht="24" customHeight="1">
      <c r="A5" s="607"/>
      <c r="B5" s="610">
        <v>1</v>
      </c>
      <c r="C5" s="611" t="s">
        <v>297</v>
      </c>
      <c r="D5" s="606"/>
      <c r="E5" s="606"/>
      <c r="F5" s="606"/>
      <c r="G5" s="606"/>
      <c r="H5" s="606"/>
    </row>
    <row r="6" spans="2:8" ht="24" customHeight="1">
      <c r="B6" s="612">
        <v>2</v>
      </c>
      <c r="C6" s="613" t="s">
        <v>253</v>
      </c>
      <c r="D6" s="606"/>
      <c r="E6" s="606"/>
      <c r="F6" s="606"/>
      <c r="G6" s="606"/>
      <c r="H6" s="606"/>
    </row>
    <row r="7" spans="2:8" ht="24" customHeight="1">
      <c r="B7" s="612">
        <v>3</v>
      </c>
      <c r="C7" s="613" t="s">
        <v>254</v>
      </c>
      <c r="D7" s="606"/>
      <c r="E7" s="606"/>
      <c r="F7" s="606"/>
      <c r="G7" s="606"/>
      <c r="H7" s="606"/>
    </row>
    <row r="8" spans="2:8" ht="24" customHeight="1">
      <c r="B8" s="612">
        <v>4</v>
      </c>
      <c r="C8" s="613" t="s">
        <v>255</v>
      </c>
      <c r="D8" s="606"/>
      <c r="E8" s="606"/>
      <c r="F8" s="606"/>
      <c r="G8" s="606"/>
      <c r="H8" s="606"/>
    </row>
    <row r="9" spans="2:8" ht="24" customHeight="1">
      <c r="B9" s="614">
        <v>5</v>
      </c>
      <c r="C9" s="615" t="s">
        <v>288</v>
      </c>
      <c r="D9" s="606"/>
      <c r="E9" s="606"/>
      <c r="F9" s="606"/>
      <c r="G9" s="606"/>
      <c r="H9" s="606"/>
    </row>
    <row r="10" spans="2:8" ht="24" customHeight="1">
      <c r="B10" s="614">
        <v>6</v>
      </c>
      <c r="C10" s="615" t="s">
        <v>289</v>
      </c>
      <c r="D10" s="606"/>
      <c r="E10" s="606"/>
      <c r="F10" s="606"/>
      <c r="G10" s="606"/>
      <c r="H10" s="606"/>
    </row>
    <row r="11" spans="2:3" ht="24" customHeight="1">
      <c r="B11" s="612">
        <v>7</v>
      </c>
      <c r="C11" s="613" t="s">
        <v>256</v>
      </c>
    </row>
    <row r="12" spans="2:3" ht="24" customHeight="1">
      <c r="B12" s="612">
        <v>8</v>
      </c>
      <c r="C12" s="613" t="s">
        <v>257</v>
      </c>
    </row>
    <row r="13" spans="2:3" ht="24" customHeight="1">
      <c r="B13" s="614">
        <v>9</v>
      </c>
      <c r="C13" s="615" t="s">
        <v>291</v>
      </c>
    </row>
    <row r="14" spans="2:3" ht="24" customHeight="1">
      <c r="B14" s="612">
        <v>10</v>
      </c>
      <c r="C14" s="613" t="s">
        <v>292</v>
      </c>
    </row>
    <row r="15" spans="2:3" ht="24" customHeight="1">
      <c r="B15" s="612">
        <v>11</v>
      </c>
      <c r="C15" s="613" t="s">
        <v>258</v>
      </c>
    </row>
    <row r="16" spans="2:3" ht="24" customHeight="1">
      <c r="B16" s="612">
        <v>12</v>
      </c>
      <c r="C16" s="613" t="s">
        <v>259</v>
      </c>
    </row>
    <row r="17" spans="2:3" ht="24" customHeight="1">
      <c r="B17" s="612">
        <v>13</v>
      </c>
      <c r="C17" s="613" t="s">
        <v>260</v>
      </c>
    </row>
    <row r="18" spans="2:3" ht="24" customHeight="1">
      <c r="B18" s="612">
        <v>14</v>
      </c>
      <c r="C18" s="613" t="s">
        <v>261</v>
      </c>
    </row>
    <row r="19" spans="2:3" ht="24" customHeight="1" thickBot="1">
      <c r="B19" s="616">
        <v>15</v>
      </c>
      <c r="C19" s="617" t="s">
        <v>280</v>
      </c>
    </row>
    <row r="20" ht="24.75" customHeight="1"/>
  </sheetData>
  <hyperlinks>
    <hyperlink ref="B5:C5" location="'OOM Cost Estimating'!Print_Area" display="'OOM Cost Estimating'!Print_Area"/>
    <hyperlink ref="B6:C6" location="'Budgetary Estimating'!A1" display="'Budgetary Estimating'!A1"/>
    <hyperlink ref="B7:C7" location="'Profit Model'!A1" display="'Profit Model'!A1"/>
    <hyperlink ref="B8:C8" location="'RAM Example'!A1" display="'RAM Example'!A1"/>
    <hyperlink ref="B9:C9" location="'Stochastic Duration Estimating '!A1" display="'Stochastic Duration Estimating '!A1"/>
    <hyperlink ref="B11:C11" location="'KTA Model'!A1" display="'KTA Model'!A1"/>
    <hyperlink ref="B12:C12" location="'Benefit-Cost Table'!A1" display="'Benefit-Cost Table'!A1"/>
    <hyperlink ref="B13:C13" location="'Critical Path Crashing Tool'!A1" display="'Critical Path Crashing Tool'!A1"/>
    <hyperlink ref="B14:C14" location="'Risk Analysis'!A1" display="'Risk Analysis'!A1"/>
    <hyperlink ref="B15:C15" location="'Zone Tracking Method'!A1" display="'Zone Tracking Method'!A1"/>
    <hyperlink ref="B16:C16" location="'Earned-Value Method'!A1" display="'Earned-Value Method'!A1"/>
    <hyperlink ref="B17:C17" location="'Control Staff Size'!A1" display="'Control Staff Size'!A1"/>
    <hyperlink ref="B18:C18" location="'Time-Value Calculator'!A1" display="'Time-Value Calculator'!A1"/>
    <hyperlink ref="B19:C19" location="'BOE Form'!A1" display="'BOE Form'!A1"/>
    <hyperlink ref="B10:C10" location="'Stochastic Cost Estimating'!A1" display="'Stochastic Cost Estimating'!A1"/>
  </hyperlink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L70"/>
  <sheetViews>
    <sheetView showGridLines="0" showZeros="0" zoomScale="60" zoomScaleNormal="60" workbookViewId="0" topLeftCell="A1">
      <selection activeCell="F43" sqref="F43"/>
    </sheetView>
  </sheetViews>
  <sheetFormatPr defaultColWidth="8.88671875" defaultRowHeight="15"/>
  <cols>
    <col min="1" max="1" width="6.6640625" style="601" customWidth="1"/>
    <col min="2" max="2" width="7.4453125" style="131" customWidth="1"/>
    <col min="3" max="3" width="28.99609375" style="0" customWidth="1"/>
    <col min="4" max="16" width="11.99609375" style="0" customWidth="1"/>
    <col min="17" max="38" width="8.88671875" style="601" customWidth="1"/>
  </cols>
  <sheetData>
    <row r="1" s="601" customFormat="1" ht="20.25">
      <c r="B1" s="694"/>
    </row>
    <row r="2" s="601" customFormat="1" ht="20.25">
      <c r="B2" s="694"/>
    </row>
    <row r="3" s="601" customFormat="1" ht="20.25">
      <c r="B3" s="694"/>
    </row>
    <row r="4" s="601" customFormat="1" ht="20.25">
      <c r="B4" s="694"/>
    </row>
    <row r="5" s="601" customFormat="1" ht="21" thickBot="1">
      <c r="B5" s="694"/>
    </row>
    <row r="6" spans="1:38" s="238" customFormat="1" ht="28.5" customHeight="1">
      <c r="A6" s="647"/>
      <c r="B6" s="465" t="s">
        <v>19</v>
      </c>
      <c r="C6" s="781" t="s">
        <v>263</v>
      </c>
      <c r="D6" s="465" t="s">
        <v>264</v>
      </c>
      <c r="E6" s="475" t="s">
        <v>265</v>
      </c>
      <c r="F6" s="475" t="s">
        <v>266</v>
      </c>
      <c r="G6" s="475" t="s">
        <v>267</v>
      </c>
      <c r="H6" s="475" t="s">
        <v>3</v>
      </c>
      <c r="I6" s="475" t="s">
        <v>268</v>
      </c>
      <c r="J6" s="475" t="s">
        <v>269</v>
      </c>
      <c r="K6" s="475" t="s">
        <v>270</v>
      </c>
      <c r="L6" s="475" t="s">
        <v>271</v>
      </c>
      <c r="M6" s="475" t="s">
        <v>272</v>
      </c>
      <c r="N6" s="475" t="s">
        <v>273</v>
      </c>
      <c r="O6" s="475" t="s">
        <v>274</v>
      </c>
      <c r="P6" s="474" t="s">
        <v>32</v>
      </c>
      <c r="Q6" s="647"/>
      <c r="R6" s="647"/>
      <c r="S6" s="647"/>
      <c r="T6" s="647"/>
      <c r="U6" s="647"/>
      <c r="V6" s="647"/>
      <c r="W6" s="647"/>
      <c r="X6" s="647"/>
      <c r="Y6" s="647"/>
      <c r="Z6" s="647"/>
      <c r="AA6" s="647"/>
      <c r="AB6" s="647"/>
      <c r="AC6" s="647"/>
      <c r="AD6" s="647"/>
      <c r="AE6" s="647"/>
      <c r="AF6" s="647"/>
      <c r="AG6" s="647"/>
      <c r="AH6" s="647"/>
      <c r="AI6" s="647"/>
      <c r="AJ6" s="647"/>
      <c r="AK6" s="647"/>
      <c r="AL6" s="647"/>
    </row>
    <row r="7" spans="1:38" s="12" customFormat="1" ht="28.5" customHeight="1">
      <c r="A7" s="643"/>
      <c r="B7" s="467">
        <v>1</v>
      </c>
      <c r="C7" s="782"/>
      <c r="D7" s="784"/>
      <c r="E7" s="379"/>
      <c r="F7" s="379"/>
      <c r="G7" s="379"/>
      <c r="H7" s="379"/>
      <c r="I7" s="379"/>
      <c r="J7" s="379"/>
      <c r="K7" s="379"/>
      <c r="L7" s="379"/>
      <c r="M7" s="379"/>
      <c r="N7" s="379"/>
      <c r="O7" s="379"/>
      <c r="P7" s="380">
        <f aca="true" t="shared" si="0" ref="P7:P12">SUM(D7:O7)</f>
        <v>0</v>
      </c>
      <c r="Q7" s="643"/>
      <c r="R7" s="643"/>
      <c r="S7" s="643"/>
      <c r="T7" s="643"/>
      <c r="U7" s="643"/>
      <c r="V7" s="643"/>
      <c r="W7" s="643"/>
      <c r="X7" s="643"/>
      <c r="Y7" s="643"/>
      <c r="Z7" s="643"/>
      <c r="AA7" s="643"/>
      <c r="AB7" s="643"/>
      <c r="AC7" s="643"/>
      <c r="AD7" s="643"/>
      <c r="AE7" s="643"/>
      <c r="AF7" s="643"/>
      <c r="AG7" s="643"/>
      <c r="AH7" s="643"/>
      <c r="AI7" s="643"/>
      <c r="AJ7" s="643"/>
      <c r="AK7" s="643"/>
      <c r="AL7" s="643"/>
    </row>
    <row r="8" spans="1:38" s="12" customFormat="1" ht="28.5" customHeight="1">
      <c r="A8" s="643"/>
      <c r="B8" s="467">
        <v>2</v>
      </c>
      <c r="C8" s="782"/>
      <c r="D8" s="784"/>
      <c r="E8" s="379"/>
      <c r="F8" s="379"/>
      <c r="G8" s="379"/>
      <c r="H8" s="379"/>
      <c r="I8" s="379"/>
      <c r="J8" s="379"/>
      <c r="K8" s="379"/>
      <c r="L8" s="379"/>
      <c r="M8" s="379"/>
      <c r="N8" s="379"/>
      <c r="O8" s="379"/>
      <c r="P8" s="380">
        <f t="shared" si="0"/>
        <v>0</v>
      </c>
      <c r="Q8" s="643"/>
      <c r="R8" s="643"/>
      <c r="S8" s="643"/>
      <c r="T8" s="643"/>
      <c r="U8" s="643"/>
      <c r="V8" s="643"/>
      <c r="W8" s="643"/>
      <c r="X8" s="643"/>
      <c r="Y8" s="643"/>
      <c r="Z8" s="643"/>
      <c r="AA8" s="643"/>
      <c r="AB8" s="643"/>
      <c r="AC8" s="643"/>
      <c r="AD8" s="643"/>
      <c r="AE8" s="643"/>
      <c r="AF8" s="643"/>
      <c r="AG8" s="643"/>
      <c r="AH8" s="643"/>
      <c r="AI8" s="643"/>
      <c r="AJ8" s="643"/>
      <c r="AK8" s="643"/>
      <c r="AL8" s="643"/>
    </row>
    <row r="9" spans="1:38" s="12" customFormat="1" ht="28.5" customHeight="1">
      <c r="A9" s="643"/>
      <c r="B9" s="467">
        <v>3</v>
      </c>
      <c r="C9" s="782"/>
      <c r="D9" s="784"/>
      <c r="E9" s="379"/>
      <c r="F9" s="379"/>
      <c r="G9" s="379"/>
      <c r="H9" s="379"/>
      <c r="I9" s="379"/>
      <c r="J9" s="379"/>
      <c r="K9" s="379"/>
      <c r="L9" s="379"/>
      <c r="M9" s="379"/>
      <c r="N9" s="379"/>
      <c r="O9" s="379"/>
      <c r="P9" s="380">
        <f t="shared" si="0"/>
        <v>0</v>
      </c>
      <c r="Q9" s="643"/>
      <c r="R9" s="643"/>
      <c r="S9" s="643"/>
      <c r="T9" s="643"/>
      <c r="U9" s="643"/>
      <c r="V9" s="643"/>
      <c r="W9" s="643"/>
      <c r="X9" s="643"/>
      <c r="Y9" s="643"/>
      <c r="Z9" s="643"/>
      <c r="AA9" s="643"/>
      <c r="AB9" s="643"/>
      <c r="AC9" s="643"/>
      <c r="AD9" s="643"/>
      <c r="AE9" s="643"/>
      <c r="AF9" s="643"/>
      <c r="AG9" s="643"/>
      <c r="AH9" s="643"/>
      <c r="AI9" s="643"/>
      <c r="AJ9" s="643"/>
      <c r="AK9" s="643"/>
      <c r="AL9" s="643"/>
    </row>
    <row r="10" spans="1:38" s="12" customFormat="1" ht="28.5" customHeight="1">
      <c r="A10" s="643"/>
      <c r="B10" s="467">
        <v>4</v>
      </c>
      <c r="C10" s="782"/>
      <c r="D10" s="784"/>
      <c r="E10" s="379"/>
      <c r="F10" s="379"/>
      <c r="G10" s="379"/>
      <c r="H10" s="379"/>
      <c r="I10" s="379"/>
      <c r="J10" s="379"/>
      <c r="K10" s="379"/>
      <c r="L10" s="379"/>
      <c r="M10" s="379"/>
      <c r="N10" s="379"/>
      <c r="O10" s="379"/>
      <c r="P10" s="380">
        <f t="shared" si="0"/>
        <v>0</v>
      </c>
      <c r="Q10" s="643"/>
      <c r="R10" s="643"/>
      <c r="S10" s="643"/>
      <c r="T10" s="643"/>
      <c r="U10" s="643"/>
      <c r="V10" s="643"/>
      <c r="W10" s="643"/>
      <c r="X10" s="643"/>
      <c r="Y10" s="643"/>
      <c r="Z10" s="643"/>
      <c r="AA10" s="643"/>
      <c r="AB10" s="643"/>
      <c r="AC10" s="643"/>
      <c r="AD10" s="643"/>
      <c r="AE10" s="643"/>
      <c r="AF10" s="643"/>
      <c r="AG10" s="643"/>
      <c r="AH10" s="643"/>
      <c r="AI10" s="643"/>
      <c r="AJ10" s="643"/>
      <c r="AK10" s="643"/>
      <c r="AL10" s="643"/>
    </row>
    <row r="11" spans="1:38" s="12" customFormat="1" ht="28.5" customHeight="1">
      <c r="A11" s="643"/>
      <c r="B11" s="467">
        <v>5</v>
      </c>
      <c r="C11" s="782"/>
      <c r="D11" s="784"/>
      <c r="E11" s="379"/>
      <c r="F11" s="379"/>
      <c r="G11" s="379"/>
      <c r="H11" s="379"/>
      <c r="I11" s="379"/>
      <c r="J11" s="379"/>
      <c r="K11" s="379"/>
      <c r="L11" s="379"/>
      <c r="M11" s="379"/>
      <c r="N11" s="379"/>
      <c r="O11" s="379"/>
      <c r="P11" s="380">
        <f t="shared" si="0"/>
        <v>0</v>
      </c>
      <c r="Q11" s="643"/>
      <c r="R11" s="643"/>
      <c r="S11" s="643"/>
      <c r="T11" s="643"/>
      <c r="U11" s="643"/>
      <c r="V11" s="643"/>
      <c r="W11" s="643"/>
      <c r="X11" s="643"/>
      <c r="Y11" s="643"/>
      <c r="Z11" s="643"/>
      <c r="AA11" s="643"/>
      <c r="AB11" s="643"/>
      <c r="AC11" s="643"/>
      <c r="AD11" s="643"/>
      <c r="AE11" s="643"/>
      <c r="AF11" s="643"/>
      <c r="AG11" s="643"/>
      <c r="AH11" s="643"/>
      <c r="AI11" s="643"/>
      <c r="AJ11" s="643"/>
      <c r="AK11" s="643"/>
      <c r="AL11" s="643"/>
    </row>
    <row r="12" spans="1:38" s="12" customFormat="1" ht="28.5" customHeight="1" thickBot="1">
      <c r="A12" s="643"/>
      <c r="B12" s="468">
        <v>6</v>
      </c>
      <c r="C12" s="783"/>
      <c r="D12" s="785"/>
      <c r="E12" s="774"/>
      <c r="F12" s="774"/>
      <c r="G12" s="774"/>
      <c r="H12" s="774"/>
      <c r="I12" s="774"/>
      <c r="J12" s="774"/>
      <c r="K12" s="774"/>
      <c r="L12" s="774"/>
      <c r="M12" s="774"/>
      <c r="N12" s="774"/>
      <c r="O12" s="774"/>
      <c r="P12" s="775">
        <f t="shared" si="0"/>
        <v>0</v>
      </c>
      <c r="Q12" s="643"/>
      <c r="R12" s="643"/>
      <c r="S12" s="643"/>
      <c r="T12" s="643"/>
      <c r="U12" s="643"/>
      <c r="V12" s="643"/>
      <c r="W12" s="643"/>
      <c r="X12" s="643"/>
      <c r="Y12" s="643"/>
      <c r="Z12" s="643"/>
      <c r="AA12" s="643"/>
      <c r="AB12" s="643"/>
      <c r="AC12" s="643"/>
      <c r="AD12" s="643"/>
      <c r="AE12" s="643"/>
      <c r="AF12" s="643"/>
      <c r="AG12" s="643"/>
      <c r="AH12" s="643"/>
      <c r="AI12" s="643"/>
      <c r="AJ12" s="643"/>
      <c r="AK12" s="643"/>
      <c r="AL12" s="643"/>
    </row>
    <row r="13" spans="1:38" s="12" customFormat="1" ht="28.5" customHeight="1" thickTop="1">
      <c r="A13" s="643"/>
      <c r="B13" s="469"/>
      <c r="C13" s="96" t="s">
        <v>275</v>
      </c>
      <c r="D13" s="776">
        <f>SUM(D7:D12)</f>
        <v>0</v>
      </c>
      <c r="E13" s="777">
        <f>SUM(E7:E12)</f>
        <v>0</v>
      </c>
      <c r="F13" s="777">
        <f>SUM(F7:F12)</f>
        <v>0</v>
      </c>
      <c r="G13" s="777">
        <f aca="true" t="shared" si="1" ref="G13:O13">SUM(G7:G12)</f>
        <v>0</v>
      </c>
      <c r="H13" s="777">
        <f t="shared" si="1"/>
        <v>0</v>
      </c>
      <c r="I13" s="777">
        <f t="shared" si="1"/>
        <v>0</v>
      </c>
      <c r="J13" s="777">
        <f t="shared" si="1"/>
        <v>0</v>
      </c>
      <c r="K13" s="777">
        <f t="shared" si="1"/>
        <v>0</v>
      </c>
      <c r="L13" s="777">
        <f t="shared" si="1"/>
        <v>0</v>
      </c>
      <c r="M13" s="777">
        <f t="shared" si="1"/>
        <v>0</v>
      </c>
      <c r="N13" s="777">
        <f t="shared" si="1"/>
        <v>0</v>
      </c>
      <c r="O13" s="777">
        <f t="shared" si="1"/>
        <v>0</v>
      </c>
      <c r="P13" s="778">
        <f>SUM(P7:P12)</f>
        <v>0</v>
      </c>
      <c r="Q13" s="643"/>
      <c r="R13" s="643"/>
      <c r="S13" s="643"/>
      <c r="T13" s="643"/>
      <c r="U13" s="643"/>
      <c r="V13" s="643"/>
      <c r="W13" s="643"/>
      <c r="X13" s="643"/>
      <c r="Y13" s="643"/>
      <c r="Z13" s="643"/>
      <c r="AA13" s="643"/>
      <c r="AB13" s="643"/>
      <c r="AC13" s="643"/>
      <c r="AD13" s="643"/>
      <c r="AE13" s="643"/>
      <c r="AF13" s="643"/>
      <c r="AG13" s="643"/>
      <c r="AH13" s="643"/>
      <c r="AI13" s="643"/>
      <c r="AJ13" s="643"/>
      <c r="AK13" s="643"/>
      <c r="AL13" s="643"/>
    </row>
    <row r="14" spans="1:38" s="139" customFormat="1" ht="28.5" customHeight="1" thickBot="1">
      <c r="A14" s="768"/>
      <c r="B14" s="470"/>
      <c r="C14" s="382" t="s">
        <v>277</v>
      </c>
      <c r="D14" s="779">
        <f>D13*50</f>
        <v>0</v>
      </c>
      <c r="E14" s="30">
        <f aca="true" t="shared" si="2" ref="E14:P14">E13*50</f>
        <v>0</v>
      </c>
      <c r="F14" s="30">
        <f t="shared" si="2"/>
        <v>0</v>
      </c>
      <c r="G14" s="30">
        <f t="shared" si="2"/>
        <v>0</v>
      </c>
      <c r="H14" s="30">
        <f t="shared" si="2"/>
        <v>0</v>
      </c>
      <c r="I14" s="30">
        <f t="shared" si="2"/>
        <v>0</v>
      </c>
      <c r="J14" s="30">
        <f t="shared" si="2"/>
        <v>0</v>
      </c>
      <c r="K14" s="30">
        <f t="shared" si="2"/>
        <v>0</v>
      </c>
      <c r="L14" s="30">
        <f t="shared" si="2"/>
        <v>0</v>
      </c>
      <c r="M14" s="30">
        <f t="shared" si="2"/>
        <v>0</v>
      </c>
      <c r="N14" s="30">
        <f t="shared" si="2"/>
        <v>0</v>
      </c>
      <c r="O14" s="30">
        <f t="shared" si="2"/>
        <v>0</v>
      </c>
      <c r="P14" s="780">
        <f t="shared" si="2"/>
        <v>0</v>
      </c>
      <c r="Q14" s="768"/>
      <c r="R14" s="768"/>
      <c r="S14" s="768"/>
      <c r="T14" s="768"/>
      <c r="U14" s="768"/>
      <c r="V14" s="768"/>
      <c r="W14" s="768"/>
      <c r="X14" s="768"/>
      <c r="Y14" s="768"/>
      <c r="Z14" s="768"/>
      <c r="AA14" s="768"/>
      <c r="AB14" s="768"/>
      <c r="AC14" s="768"/>
      <c r="AD14" s="768"/>
      <c r="AE14" s="768"/>
      <c r="AF14" s="768"/>
      <c r="AG14" s="768"/>
      <c r="AH14" s="768"/>
      <c r="AI14" s="768"/>
      <c r="AJ14" s="768"/>
      <c r="AK14" s="768"/>
      <c r="AL14" s="768"/>
    </row>
    <row r="15" spans="1:38" s="12" customFormat="1" ht="28.5" customHeight="1" thickBot="1">
      <c r="A15" s="643"/>
      <c r="B15" s="469"/>
      <c r="C15" s="95"/>
      <c r="D15" s="95"/>
      <c r="E15" s="95"/>
      <c r="F15" s="95"/>
      <c r="G15" s="95"/>
      <c r="H15" s="95"/>
      <c r="I15" s="95"/>
      <c r="J15" s="95"/>
      <c r="K15" s="95"/>
      <c r="L15" s="95"/>
      <c r="M15" s="95"/>
      <c r="N15" s="95"/>
      <c r="O15" s="95"/>
      <c r="P15" s="381"/>
      <c r="Q15" s="643"/>
      <c r="R15" s="643"/>
      <c r="S15" s="643"/>
      <c r="T15" s="643"/>
      <c r="U15" s="643"/>
      <c r="V15" s="643"/>
      <c r="W15" s="643"/>
      <c r="X15" s="643"/>
      <c r="Y15" s="643"/>
      <c r="Z15" s="643"/>
      <c r="AA15" s="643"/>
      <c r="AB15" s="643"/>
      <c r="AC15" s="643"/>
      <c r="AD15" s="643"/>
      <c r="AE15" s="643"/>
      <c r="AF15" s="643"/>
      <c r="AG15" s="643"/>
      <c r="AH15" s="643"/>
      <c r="AI15" s="643"/>
      <c r="AJ15" s="643"/>
      <c r="AK15" s="643"/>
      <c r="AL15" s="643"/>
    </row>
    <row r="16" spans="1:38" s="238" customFormat="1" ht="28.5" customHeight="1">
      <c r="A16" s="647"/>
      <c r="B16" s="466" t="s">
        <v>19</v>
      </c>
      <c r="C16" s="786" t="s">
        <v>276</v>
      </c>
      <c r="D16" s="465" t="s">
        <v>264</v>
      </c>
      <c r="E16" s="475" t="s">
        <v>265</v>
      </c>
      <c r="F16" s="475" t="s">
        <v>266</v>
      </c>
      <c r="G16" s="475" t="s">
        <v>267</v>
      </c>
      <c r="H16" s="475" t="s">
        <v>3</v>
      </c>
      <c r="I16" s="475" t="s">
        <v>268</v>
      </c>
      <c r="J16" s="475" t="s">
        <v>269</v>
      </c>
      <c r="K16" s="475" t="s">
        <v>270</v>
      </c>
      <c r="L16" s="475" t="s">
        <v>271</v>
      </c>
      <c r="M16" s="475" t="s">
        <v>272</v>
      </c>
      <c r="N16" s="475" t="s">
        <v>273</v>
      </c>
      <c r="O16" s="475" t="s">
        <v>274</v>
      </c>
      <c r="P16" s="474" t="s">
        <v>32</v>
      </c>
      <c r="Q16" s="647"/>
      <c r="R16" s="647"/>
      <c r="S16" s="647"/>
      <c r="T16" s="647"/>
      <c r="U16" s="647"/>
      <c r="V16" s="647"/>
      <c r="W16" s="647"/>
      <c r="X16" s="647"/>
      <c r="Y16" s="647"/>
      <c r="Z16" s="647"/>
      <c r="AA16" s="647"/>
      <c r="AB16" s="647"/>
      <c r="AC16" s="647"/>
      <c r="AD16" s="647"/>
      <c r="AE16" s="647"/>
      <c r="AF16" s="647"/>
      <c r="AG16" s="647"/>
      <c r="AH16" s="647"/>
      <c r="AI16" s="647"/>
      <c r="AJ16" s="647"/>
      <c r="AK16" s="647"/>
      <c r="AL16" s="647"/>
    </row>
    <row r="17" spans="1:38" s="12" customFormat="1" ht="28.5" customHeight="1">
      <c r="A17" s="643"/>
      <c r="B17" s="467">
        <v>1</v>
      </c>
      <c r="C17" s="787"/>
      <c r="D17" s="788"/>
      <c r="E17" s="383"/>
      <c r="F17" s="383"/>
      <c r="G17" s="383"/>
      <c r="H17" s="383"/>
      <c r="I17" s="383"/>
      <c r="J17" s="383"/>
      <c r="K17" s="383"/>
      <c r="L17" s="383"/>
      <c r="M17" s="383"/>
      <c r="N17" s="383"/>
      <c r="O17" s="383"/>
      <c r="P17" s="384">
        <f aca="true" t="shared" si="3" ref="P17:P22">SUM(D17:O17)</f>
        <v>0</v>
      </c>
      <c r="Q17" s="643"/>
      <c r="R17" s="643"/>
      <c r="S17" s="643"/>
      <c r="T17" s="643"/>
      <c r="U17" s="643"/>
      <c r="V17" s="643"/>
      <c r="W17" s="643"/>
      <c r="X17" s="643"/>
      <c r="Y17" s="643"/>
      <c r="Z17" s="643"/>
      <c r="AA17" s="643"/>
      <c r="AB17" s="643"/>
      <c r="AC17" s="643"/>
      <c r="AD17" s="643"/>
      <c r="AE17" s="643"/>
      <c r="AF17" s="643"/>
      <c r="AG17" s="643"/>
      <c r="AH17" s="643"/>
      <c r="AI17" s="643"/>
      <c r="AJ17" s="643"/>
      <c r="AK17" s="643"/>
      <c r="AL17" s="643"/>
    </row>
    <row r="18" spans="1:38" s="12" customFormat="1" ht="28.5" customHeight="1">
      <c r="A18" s="643"/>
      <c r="B18" s="467">
        <v>2</v>
      </c>
      <c r="C18" s="787"/>
      <c r="D18" s="788"/>
      <c r="E18" s="383"/>
      <c r="F18" s="383"/>
      <c r="G18" s="383"/>
      <c r="H18" s="383"/>
      <c r="I18" s="383"/>
      <c r="J18" s="383"/>
      <c r="K18" s="383"/>
      <c r="L18" s="383"/>
      <c r="M18" s="383"/>
      <c r="N18" s="383"/>
      <c r="O18" s="383"/>
      <c r="P18" s="384">
        <f t="shared" si="3"/>
        <v>0</v>
      </c>
      <c r="Q18" s="643"/>
      <c r="R18" s="643"/>
      <c r="S18" s="643"/>
      <c r="T18" s="643"/>
      <c r="U18" s="643"/>
      <c r="V18" s="643"/>
      <c r="W18" s="643"/>
      <c r="X18" s="643"/>
      <c r="Y18" s="643"/>
      <c r="Z18" s="643"/>
      <c r="AA18" s="643"/>
      <c r="AB18" s="643"/>
      <c r="AC18" s="643"/>
      <c r="AD18" s="643"/>
      <c r="AE18" s="643"/>
      <c r="AF18" s="643"/>
      <c r="AG18" s="643"/>
      <c r="AH18" s="643"/>
      <c r="AI18" s="643"/>
      <c r="AJ18" s="643"/>
      <c r="AK18" s="643"/>
      <c r="AL18" s="643"/>
    </row>
    <row r="19" spans="1:38" s="12" customFormat="1" ht="28.5" customHeight="1">
      <c r="A19" s="643"/>
      <c r="B19" s="467">
        <v>3</v>
      </c>
      <c r="C19" s="787"/>
      <c r="D19" s="788"/>
      <c r="E19" s="383"/>
      <c r="F19" s="383"/>
      <c r="G19" s="383"/>
      <c r="H19" s="383"/>
      <c r="I19" s="383"/>
      <c r="J19" s="383"/>
      <c r="K19" s="383"/>
      <c r="L19" s="383"/>
      <c r="M19" s="383"/>
      <c r="N19" s="383"/>
      <c r="O19" s="383"/>
      <c r="P19" s="384">
        <f t="shared" si="3"/>
        <v>0</v>
      </c>
      <c r="Q19" s="643"/>
      <c r="R19" s="643"/>
      <c r="S19" s="643"/>
      <c r="T19" s="643"/>
      <c r="U19" s="643"/>
      <c r="V19" s="643"/>
      <c r="W19" s="643"/>
      <c r="X19" s="643"/>
      <c r="Y19" s="643"/>
      <c r="Z19" s="643"/>
      <c r="AA19" s="643"/>
      <c r="AB19" s="643"/>
      <c r="AC19" s="643"/>
      <c r="AD19" s="643"/>
      <c r="AE19" s="643"/>
      <c r="AF19" s="643"/>
      <c r="AG19" s="643"/>
      <c r="AH19" s="643"/>
      <c r="AI19" s="643"/>
      <c r="AJ19" s="643"/>
      <c r="AK19" s="643"/>
      <c r="AL19" s="643"/>
    </row>
    <row r="20" spans="1:38" s="12" customFormat="1" ht="28.5" customHeight="1">
      <c r="A20" s="643"/>
      <c r="B20" s="467">
        <v>4</v>
      </c>
      <c r="C20" s="782"/>
      <c r="D20" s="788"/>
      <c r="E20" s="383"/>
      <c r="F20" s="383"/>
      <c r="G20" s="383"/>
      <c r="H20" s="383"/>
      <c r="I20" s="383"/>
      <c r="J20" s="383"/>
      <c r="K20" s="383"/>
      <c r="L20" s="383"/>
      <c r="M20" s="383"/>
      <c r="N20" s="383"/>
      <c r="O20" s="383"/>
      <c r="P20" s="384">
        <f t="shared" si="3"/>
        <v>0</v>
      </c>
      <c r="Q20" s="643"/>
      <c r="R20" s="643"/>
      <c r="S20" s="643"/>
      <c r="T20" s="643"/>
      <c r="U20" s="643"/>
      <c r="V20" s="643"/>
      <c r="W20" s="643"/>
      <c r="X20" s="643"/>
      <c r="Y20" s="643"/>
      <c r="Z20" s="643"/>
      <c r="AA20" s="643"/>
      <c r="AB20" s="643"/>
      <c r="AC20" s="643"/>
      <c r="AD20" s="643"/>
      <c r="AE20" s="643"/>
      <c r="AF20" s="643"/>
      <c r="AG20" s="643"/>
      <c r="AH20" s="643"/>
      <c r="AI20" s="643"/>
      <c r="AJ20" s="643"/>
      <c r="AK20" s="643"/>
      <c r="AL20" s="643"/>
    </row>
    <row r="21" spans="1:38" s="12" customFormat="1" ht="28.5" customHeight="1">
      <c r="A21" s="643"/>
      <c r="B21" s="467">
        <v>5</v>
      </c>
      <c r="C21" s="782"/>
      <c r="D21" s="788"/>
      <c r="E21" s="383"/>
      <c r="F21" s="383"/>
      <c r="G21" s="383"/>
      <c r="H21" s="383"/>
      <c r="I21" s="383"/>
      <c r="J21" s="383"/>
      <c r="K21" s="383"/>
      <c r="L21" s="383"/>
      <c r="M21" s="383"/>
      <c r="N21" s="383"/>
      <c r="O21" s="383"/>
      <c r="P21" s="384">
        <f t="shared" si="3"/>
        <v>0</v>
      </c>
      <c r="Q21" s="643"/>
      <c r="R21" s="643"/>
      <c r="S21" s="643"/>
      <c r="T21" s="643"/>
      <c r="U21" s="643"/>
      <c r="V21" s="643"/>
      <c r="W21" s="643"/>
      <c r="X21" s="643"/>
      <c r="Y21" s="643"/>
      <c r="Z21" s="643"/>
      <c r="AA21" s="643"/>
      <c r="AB21" s="643"/>
      <c r="AC21" s="643"/>
      <c r="AD21" s="643"/>
      <c r="AE21" s="643"/>
      <c r="AF21" s="643"/>
      <c r="AG21" s="643"/>
      <c r="AH21" s="643"/>
      <c r="AI21" s="643"/>
      <c r="AJ21" s="643"/>
      <c r="AK21" s="643"/>
      <c r="AL21" s="643"/>
    </row>
    <row r="22" spans="1:38" s="12" customFormat="1" ht="28.5" customHeight="1" thickBot="1">
      <c r="A22" s="643"/>
      <c r="B22" s="468">
        <v>6</v>
      </c>
      <c r="C22" s="783"/>
      <c r="D22" s="789"/>
      <c r="E22" s="385"/>
      <c r="F22" s="385"/>
      <c r="G22" s="385"/>
      <c r="H22" s="385"/>
      <c r="I22" s="385"/>
      <c r="J22" s="385"/>
      <c r="K22" s="385"/>
      <c r="L22" s="385"/>
      <c r="M22" s="385"/>
      <c r="N22" s="385"/>
      <c r="O22" s="385"/>
      <c r="P22" s="386">
        <f t="shared" si="3"/>
        <v>0</v>
      </c>
      <c r="Q22" s="643"/>
      <c r="R22" s="643"/>
      <c r="S22" s="643"/>
      <c r="T22" s="643"/>
      <c r="U22" s="643"/>
      <c r="V22" s="643"/>
      <c r="W22" s="643"/>
      <c r="X22" s="643"/>
      <c r="Y22" s="643"/>
      <c r="Z22" s="643"/>
      <c r="AA22" s="643"/>
      <c r="AB22" s="643"/>
      <c r="AC22" s="643"/>
      <c r="AD22" s="643"/>
      <c r="AE22" s="643"/>
      <c r="AF22" s="643"/>
      <c r="AG22" s="643"/>
      <c r="AH22" s="643"/>
      <c r="AI22" s="643"/>
      <c r="AJ22" s="643"/>
      <c r="AK22" s="643"/>
      <c r="AL22" s="643"/>
    </row>
    <row r="23" spans="1:38" s="12" customFormat="1" ht="28.5" customHeight="1" thickBot="1" thickTop="1">
      <c r="A23" s="643"/>
      <c r="B23" s="469"/>
      <c r="C23" s="96" t="s">
        <v>287</v>
      </c>
      <c r="D23" s="790">
        <f>SUM(D17:D22)</f>
        <v>0</v>
      </c>
      <c r="E23" s="791">
        <f>SUM(E17:E22)</f>
        <v>0</v>
      </c>
      <c r="F23" s="791">
        <f>SUM(F17:F22)</f>
        <v>0</v>
      </c>
      <c r="G23" s="791">
        <f aca="true" t="shared" si="4" ref="G23:O23">SUM(G17:G22)</f>
        <v>0</v>
      </c>
      <c r="H23" s="791">
        <f t="shared" si="4"/>
        <v>0</v>
      </c>
      <c r="I23" s="791">
        <f t="shared" si="4"/>
        <v>0</v>
      </c>
      <c r="J23" s="791">
        <f t="shared" si="4"/>
        <v>0</v>
      </c>
      <c r="K23" s="791">
        <f t="shared" si="4"/>
        <v>0</v>
      </c>
      <c r="L23" s="791">
        <f t="shared" si="4"/>
        <v>0</v>
      </c>
      <c r="M23" s="791">
        <f t="shared" si="4"/>
        <v>0</v>
      </c>
      <c r="N23" s="791">
        <f t="shared" si="4"/>
        <v>0</v>
      </c>
      <c r="O23" s="791">
        <f t="shared" si="4"/>
        <v>0</v>
      </c>
      <c r="P23" s="792">
        <f>SUM(P17:P22)</f>
        <v>0</v>
      </c>
      <c r="Q23" s="643"/>
      <c r="R23" s="643"/>
      <c r="S23" s="643"/>
      <c r="T23" s="643"/>
      <c r="U23" s="643"/>
      <c r="V23" s="643"/>
      <c r="W23" s="643"/>
      <c r="X23" s="643"/>
      <c r="Y23" s="643"/>
      <c r="Z23" s="643"/>
      <c r="AA23" s="643"/>
      <c r="AB23" s="643"/>
      <c r="AC23" s="643"/>
      <c r="AD23" s="643"/>
      <c r="AE23" s="643"/>
      <c r="AF23" s="643"/>
      <c r="AG23" s="643"/>
      <c r="AH23" s="643"/>
      <c r="AI23" s="643"/>
      <c r="AJ23" s="643"/>
      <c r="AK23" s="643"/>
      <c r="AL23" s="643"/>
    </row>
    <row r="24" spans="1:38" s="12" customFormat="1" ht="28.5" customHeight="1" thickBot="1">
      <c r="A24" s="643"/>
      <c r="B24" s="469"/>
      <c r="C24" s="95"/>
      <c r="D24" s="95"/>
      <c r="E24" s="95"/>
      <c r="F24" s="95"/>
      <c r="G24" s="95"/>
      <c r="H24" s="95"/>
      <c r="I24" s="95"/>
      <c r="J24" s="95"/>
      <c r="K24" s="95"/>
      <c r="L24" s="95"/>
      <c r="M24" s="95"/>
      <c r="N24" s="95"/>
      <c r="O24" s="95"/>
      <c r="P24" s="381"/>
      <c r="Q24" s="643"/>
      <c r="R24" s="643"/>
      <c r="S24" s="643"/>
      <c r="T24" s="643"/>
      <c r="U24" s="643"/>
      <c r="V24" s="643"/>
      <c r="W24" s="643"/>
      <c r="X24" s="643"/>
      <c r="Y24" s="643"/>
      <c r="Z24" s="643"/>
      <c r="AA24" s="643"/>
      <c r="AB24" s="643"/>
      <c r="AC24" s="643"/>
      <c r="AD24" s="643"/>
      <c r="AE24" s="643"/>
      <c r="AF24" s="643"/>
      <c r="AG24" s="643"/>
      <c r="AH24" s="643"/>
      <c r="AI24" s="643"/>
      <c r="AJ24" s="643"/>
      <c r="AK24" s="643"/>
      <c r="AL24" s="643"/>
    </row>
    <row r="25" spans="1:38" s="238" customFormat="1" ht="28.5" customHeight="1">
      <c r="A25" s="647"/>
      <c r="B25" s="466" t="s">
        <v>19</v>
      </c>
      <c r="C25" s="786" t="s">
        <v>278</v>
      </c>
      <c r="D25" s="465" t="s">
        <v>264</v>
      </c>
      <c r="E25" s="475" t="s">
        <v>265</v>
      </c>
      <c r="F25" s="475" t="s">
        <v>266</v>
      </c>
      <c r="G25" s="475" t="s">
        <v>267</v>
      </c>
      <c r="H25" s="475" t="s">
        <v>3</v>
      </c>
      <c r="I25" s="475" t="s">
        <v>268</v>
      </c>
      <c r="J25" s="475" t="s">
        <v>269</v>
      </c>
      <c r="K25" s="475" t="s">
        <v>270</v>
      </c>
      <c r="L25" s="475" t="s">
        <v>271</v>
      </c>
      <c r="M25" s="475" t="s">
        <v>272</v>
      </c>
      <c r="N25" s="475" t="s">
        <v>273</v>
      </c>
      <c r="O25" s="475" t="s">
        <v>274</v>
      </c>
      <c r="P25" s="474" t="s">
        <v>32</v>
      </c>
      <c r="Q25" s="647"/>
      <c r="R25" s="647"/>
      <c r="S25" s="647"/>
      <c r="T25" s="647"/>
      <c r="U25" s="647"/>
      <c r="V25" s="647"/>
      <c r="W25" s="647"/>
      <c r="X25" s="647"/>
      <c r="Y25" s="647"/>
      <c r="Z25" s="647"/>
      <c r="AA25" s="647"/>
      <c r="AB25" s="647"/>
      <c r="AC25" s="647"/>
      <c r="AD25" s="647"/>
      <c r="AE25" s="647"/>
      <c r="AF25" s="647"/>
      <c r="AG25" s="647"/>
      <c r="AH25" s="647"/>
      <c r="AI25" s="647"/>
      <c r="AJ25" s="647"/>
      <c r="AK25" s="647"/>
      <c r="AL25" s="647"/>
    </row>
    <row r="26" spans="1:38" s="139" customFormat="1" ht="28.5" customHeight="1">
      <c r="A26" s="768"/>
      <c r="B26" s="471">
        <v>1</v>
      </c>
      <c r="C26" s="793"/>
      <c r="D26" s="788">
        <f>D14</f>
        <v>0</v>
      </c>
      <c r="E26" s="383">
        <f aca="true" t="shared" si="5" ref="E26:O26">E14</f>
        <v>0</v>
      </c>
      <c r="F26" s="383">
        <f t="shared" si="5"/>
        <v>0</v>
      </c>
      <c r="G26" s="383">
        <f t="shared" si="5"/>
        <v>0</v>
      </c>
      <c r="H26" s="383">
        <f t="shared" si="5"/>
        <v>0</v>
      </c>
      <c r="I26" s="383">
        <f t="shared" si="5"/>
        <v>0</v>
      </c>
      <c r="J26" s="383">
        <f t="shared" si="5"/>
        <v>0</v>
      </c>
      <c r="K26" s="383">
        <f t="shared" si="5"/>
        <v>0</v>
      </c>
      <c r="L26" s="383">
        <f t="shared" si="5"/>
        <v>0</v>
      </c>
      <c r="M26" s="383">
        <f t="shared" si="5"/>
        <v>0</v>
      </c>
      <c r="N26" s="383">
        <f t="shared" si="5"/>
        <v>0</v>
      </c>
      <c r="O26" s="383">
        <f t="shared" si="5"/>
        <v>0</v>
      </c>
      <c r="P26" s="384">
        <f>SUM(D26:O26)</f>
        <v>0</v>
      </c>
      <c r="Q26" s="768"/>
      <c r="R26" s="768"/>
      <c r="S26" s="768"/>
      <c r="T26" s="768"/>
      <c r="U26" s="768"/>
      <c r="V26" s="768"/>
      <c r="W26" s="768"/>
      <c r="X26" s="768"/>
      <c r="Y26" s="768"/>
      <c r="Z26" s="768"/>
      <c r="AA26" s="768"/>
      <c r="AB26" s="768"/>
      <c r="AC26" s="768"/>
      <c r="AD26" s="768"/>
      <c r="AE26" s="768"/>
      <c r="AF26" s="768"/>
      <c r="AG26" s="768"/>
      <c r="AH26" s="768"/>
      <c r="AI26" s="768"/>
      <c r="AJ26" s="768"/>
      <c r="AK26" s="768"/>
      <c r="AL26" s="768"/>
    </row>
    <row r="27" spans="1:38" s="139" customFormat="1" ht="28.5" customHeight="1">
      <c r="A27" s="768"/>
      <c r="B27" s="471">
        <v>2</v>
      </c>
      <c r="C27" s="793"/>
      <c r="D27" s="788">
        <f>D23</f>
        <v>0</v>
      </c>
      <c r="E27" s="383">
        <f aca="true" t="shared" si="6" ref="E27:O27">E23</f>
        <v>0</v>
      </c>
      <c r="F27" s="383">
        <f t="shared" si="6"/>
        <v>0</v>
      </c>
      <c r="G27" s="383">
        <f t="shared" si="6"/>
        <v>0</v>
      </c>
      <c r="H27" s="383">
        <f t="shared" si="6"/>
        <v>0</v>
      </c>
      <c r="I27" s="383">
        <f t="shared" si="6"/>
        <v>0</v>
      </c>
      <c r="J27" s="383">
        <f t="shared" si="6"/>
        <v>0</v>
      </c>
      <c r="K27" s="383">
        <f t="shared" si="6"/>
        <v>0</v>
      </c>
      <c r="L27" s="383">
        <f t="shared" si="6"/>
        <v>0</v>
      </c>
      <c r="M27" s="383">
        <f t="shared" si="6"/>
        <v>0</v>
      </c>
      <c r="N27" s="383">
        <f t="shared" si="6"/>
        <v>0</v>
      </c>
      <c r="O27" s="383">
        <f t="shared" si="6"/>
        <v>0</v>
      </c>
      <c r="P27" s="384">
        <f>SUM(D27:O27)</f>
        <v>0</v>
      </c>
      <c r="Q27" s="768"/>
      <c r="R27" s="768"/>
      <c r="S27" s="768"/>
      <c r="T27" s="768"/>
      <c r="U27" s="768"/>
      <c r="V27" s="768"/>
      <c r="W27" s="768"/>
      <c r="X27" s="768"/>
      <c r="Y27" s="768"/>
      <c r="Z27" s="768"/>
      <c r="AA27" s="768"/>
      <c r="AB27" s="768"/>
      <c r="AC27" s="768"/>
      <c r="AD27" s="768"/>
      <c r="AE27" s="768"/>
      <c r="AF27" s="768"/>
      <c r="AG27" s="768"/>
      <c r="AH27" s="768"/>
      <c r="AI27" s="768"/>
      <c r="AJ27" s="768"/>
      <c r="AK27" s="768"/>
      <c r="AL27" s="768"/>
    </row>
    <row r="28" spans="1:38" s="139" customFormat="1" ht="28.5" customHeight="1" thickBot="1">
      <c r="A28" s="768"/>
      <c r="B28" s="472">
        <v>3</v>
      </c>
      <c r="C28" s="794"/>
      <c r="D28" s="789"/>
      <c r="E28" s="385"/>
      <c r="F28" s="385"/>
      <c r="G28" s="385"/>
      <c r="H28" s="385"/>
      <c r="I28" s="385"/>
      <c r="J28" s="385"/>
      <c r="K28" s="385"/>
      <c r="L28" s="385"/>
      <c r="M28" s="385"/>
      <c r="N28" s="385"/>
      <c r="O28" s="385"/>
      <c r="P28" s="387">
        <f>SUM(D28:O28)</f>
        <v>0</v>
      </c>
      <c r="Q28" s="768"/>
      <c r="R28" s="768"/>
      <c r="S28" s="768"/>
      <c r="T28" s="768"/>
      <c r="U28" s="768"/>
      <c r="V28" s="768"/>
      <c r="W28" s="768"/>
      <c r="X28" s="768"/>
      <c r="Y28" s="768"/>
      <c r="Z28" s="768"/>
      <c r="AA28" s="768"/>
      <c r="AB28" s="768"/>
      <c r="AC28" s="768"/>
      <c r="AD28" s="768"/>
      <c r="AE28" s="768"/>
      <c r="AF28" s="768"/>
      <c r="AG28" s="768"/>
      <c r="AH28" s="768"/>
      <c r="AI28" s="768"/>
      <c r="AJ28" s="768"/>
      <c r="AK28" s="768"/>
      <c r="AL28" s="768"/>
    </row>
    <row r="29" spans="1:38" s="139" customFormat="1" ht="28.5" customHeight="1" thickBot="1" thickTop="1">
      <c r="A29" s="768"/>
      <c r="B29" s="470"/>
      <c r="C29" s="96" t="s">
        <v>279</v>
      </c>
      <c r="D29" s="790">
        <f>SUM(D26:D28)</f>
        <v>0</v>
      </c>
      <c r="E29" s="791">
        <f>SUM(E26:E28)</f>
        <v>0</v>
      </c>
      <c r="F29" s="791">
        <f>SUM(F26:F28)</f>
        <v>0</v>
      </c>
      <c r="G29" s="791">
        <f aca="true" t="shared" si="7" ref="G29:O29">SUM(G26:G28)</f>
        <v>0</v>
      </c>
      <c r="H29" s="791">
        <f t="shared" si="7"/>
        <v>0</v>
      </c>
      <c r="I29" s="791">
        <f t="shared" si="7"/>
        <v>0</v>
      </c>
      <c r="J29" s="791">
        <f t="shared" si="7"/>
        <v>0</v>
      </c>
      <c r="K29" s="791">
        <f t="shared" si="7"/>
        <v>0</v>
      </c>
      <c r="L29" s="791">
        <f t="shared" si="7"/>
        <v>0</v>
      </c>
      <c r="M29" s="791">
        <f t="shared" si="7"/>
        <v>0</v>
      </c>
      <c r="N29" s="791">
        <f t="shared" si="7"/>
        <v>0</v>
      </c>
      <c r="O29" s="792">
        <f t="shared" si="7"/>
        <v>0</v>
      </c>
      <c r="P29" s="795">
        <f>SUM(P26:P28)</f>
        <v>0</v>
      </c>
      <c r="Q29" s="768"/>
      <c r="R29" s="768"/>
      <c r="S29" s="768"/>
      <c r="T29" s="768"/>
      <c r="U29" s="768"/>
      <c r="V29" s="768"/>
      <c r="W29" s="768"/>
      <c r="X29" s="768"/>
      <c r="Y29" s="768"/>
      <c r="Z29" s="768"/>
      <c r="AA29" s="768"/>
      <c r="AB29" s="768"/>
      <c r="AC29" s="768"/>
      <c r="AD29" s="768"/>
      <c r="AE29" s="768"/>
      <c r="AF29" s="768"/>
      <c r="AG29" s="768"/>
      <c r="AH29" s="768"/>
      <c r="AI29" s="768"/>
      <c r="AJ29" s="768"/>
      <c r="AK29" s="768"/>
      <c r="AL29" s="768"/>
    </row>
    <row r="30" spans="2:16" s="643" customFormat="1" ht="28.5" customHeight="1" thickBot="1">
      <c r="B30" s="469"/>
      <c r="C30" s="95"/>
      <c r="D30" s="95"/>
      <c r="E30" s="95"/>
      <c r="F30" s="95"/>
      <c r="G30" s="95"/>
      <c r="H30" s="95"/>
      <c r="I30" s="95"/>
      <c r="J30" s="95"/>
      <c r="K30" s="95"/>
      <c r="L30" s="95"/>
      <c r="M30" s="95"/>
      <c r="N30" s="95"/>
      <c r="O30" s="95"/>
      <c r="P30" s="381"/>
    </row>
    <row r="31" spans="1:38" s="12" customFormat="1" ht="28.5" customHeight="1">
      <c r="A31" s="643"/>
      <c r="B31" s="473" t="s">
        <v>319</v>
      </c>
      <c r="C31" s="458"/>
      <c r="D31" s="458"/>
      <c r="E31" s="458"/>
      <c r="F31" s="458"/>
      <c r="G31" s="458"/>
      <c r="H31" s="458"/>
      <c r="I31" s="458"/>
      <c r="J31" s="458"/>
      <c r="K31" s="458"/>
      <c r="L31" s="458"/>
      <c r="M31" s="458"/>
      <c r="N31" s="458"/>
      <c r="O31" s="458"/>
      <c r="P31" s="459"/>
      <c r="Q31" s="643"/>
      <c r="R31" s="643"/>
      <c r="S31" s="643"/>
      <c r="T31" s="643"/>
      <c r="U31" s="643"/>
      <c r="V31" s="643"/>
      <c r="W31" s="643"/>
      <c r="X31" s="643"/>
      <c r="Y31" s="643"/>
      <c r="Z31" s="643"/>
      <c r="AA31" s="643"/>
      <c r="AB31" s="643"/>
      <c r="AC31" s="643"/>
      <c r="AD31" s="643"/>
      <c r="AE31" s="643"/>
      <c r="AF31" s="643"/>
      <c r="AG31" s="643"/>
      <c r="AH31" s="643"/>
      <c r="AI31" s="643"/>
      <c r="AJ31" s="643"/>
      <c r="AK31" s="643"/>
      <c r="AL31" s="643"/>
    </row>
    <row r="32" spans="1:38" s="12" customFormat="1" ht="28.5" customHeight="1">
      <c r="A32" s="643"/>
      <c r="B32" s="467">
        <v>1</v>
      </c>
      <c r="C32" s="460"/>
      <c r="D32" s="461"/>
      <c r="E32" s="461"/>
      <c r="F32" s="461"/>
      <c r="G32" s="461"/>
      <c r="H32" s="461"/>
      <c r="I32" s="462"/>
      <c r="J32" s="463"/>
      <c r="K32" s="463"/>
      <c r="L32" s="463"/>
      <c r="M32" s="463"/>
      <c r="N32" s="463"/>
      <c r="O32" s="463"/>
      <c r="P32" s="769"/>
      <c r="Q32" s="643"/>
      <c r="R32" s="643"/>
      <c r="S32" s="643"/>
      <c r="T32" s="643"/>
      <c r="U32" s="643"/>
      <c r="V32" s="643"/>
      <c r="W32" s="643"/>
      <c r="X32" s="643"/>
      <c r="Y32" s="643"/>
      <c r="Z32" s="643"/>
      <c r="AA32" s="643"/>
      <c r="AB32" s="643"/>
      <c r="AC32" s="643"/>
      <c r="AD32" s="643"/>
      <c r="AE32" s="643"/>
      <c r="AF32" s="643"/>
      <c r="AG32" s="643"/>
      <c r="AH32" s="643"/>
      <c r="AI32" s="643"/>
      <c r="AJ32" s="643"/>
      <c r="AK32" s="643"/>
      <c r="AL32" s="643"/>
    </row>
    <row r="33" spans="1:38" s="12" customFormat="1" ht="28.5" customHeight="1">
      <c r="A33" s="643"/>
      <c r="B33" s="467">
        <v>2</v>
      </c>
      <c r="C33" s="460"/>
      <c r="D33" s="461"/>
      <c r="E33" s="461"/>
      <c r="F33" s="461"/>
      <c r="G33" s="461"/>
      <c r="H33" s="461"/>
      <c r="I33" s="462"/>
      <c r="J33" s="463"/>
      <c r="K33" s="463"/>
      <c r="L33" s="463"/>
      <c r="M33" s="463"/>
      <c r="N33" s="463"/>
      <c r="O33" s="463"/>
      <c r="P33" s="769"/>
      <c r="Q33" s="643"/>
      <c r="R33" s="643"/>
      <c r="S33" s="643"/>
      <c r="T33" s="643"/>
      <c r="U33" s="643"/>
      <c r="V33" s="643"/>
      <c r="W33" s="643"/>
      <c r="X33" s="643"/>
      <c r="Y33" s="643"/>
      <c r="Z33" s="643"/>
      <c r="AA33" s="643"/>
      <c r="AB33" s="643"/>
      <c r="AC33" s="643"/>
      <c r="AD33" s="643"/>
      <c r="AE33" s="643"/>
      <c r="AF33" s="643"/>
      <c r="AG33" s="643"/>
      <c r="AH33" s="643"/>
      <c r="AI33" s="643"/>
      <c r="AJ33" s="643"/>
      <c r="AK33" s="643"/>
      <c r="AL33" s="643"/>
    </row>
    <row r="34" spans="1:38" s="12" customFormat="1" ht="28.5" customHeight="1">
      <c r="A34" s="643"/>
      <c r="B34" s="467">
        <v>3</v>
      </c>
      <c r="C34" s="460"/>
      <c r="D34" s="461"/>
      <c r="E34" s="461"/>
      <c r="F34" s="461"/>
      <c r="G34" s="461"/>
      <c r="H34" s="461"/>
      <c r="I34" s="462"/>
      <c r="J34" s="463"/>
      <c r="K34" s="463"/>
      <c r="L34" s="463"/>
      <c r="M34" s="463"/>
      <c r="N34" s="463"/>
      <c r="O34" s="463"/>
      <c r="P34" s="769"/>
      <c r="Q34" s="643"/>
      <c r="R34" s="643"/>
      <c r="S34" s="643"/>
      <c r="T34" s="643"/>
      <c r="U34" s="643"/>
      <c r="V34" s="643"/>
      <c r="W34" s="643"/>
      <c r="X34" s="643"/>
      <c r="Y34" s="643"/>
      <c r="Z34" s="643"/>
      <c r="AA34" s="643"/>
      <c r="AB34" s="643"/>
      <c r="AC34" s="643"/>
      <c r="AD34" s="643"/>
      <c r="AE34" s="643"/>
      <c r="AF34" s="643"/>
      <c r="AG34" s="643"/>
      <c r="AH34" s="643"/>
      <c r="AI34" s="643"/>
      <c r="AJ34" s="643"/>
      <c r="AK34" s="643"/>
      <c r="AL34" s="643"/>
    </row>
    <row r="35" spans="1:38" s="12" customFormat="1" ht="28.5" customHeight="1">
      <c r="A35" s="643"/>
      <c r="B35" s="467">
        <v>4</v>
      </c>
      <c r="C35" s="464"/>
      <c r="D35" s="463"/>
      <c r="E35" s="463"/>
      <c r="F35" s="463"/>
      <c r="G35" s="463"/>
      <c r="H35" s="463"/>
      <c r="I35" s="463"/>
      <c r="J35" s="463"/>
      <c r="K35" s="463"/>
      <c r="L35" s="463"/>
      <c r="M35" s="463"/>
      <c r="N35" s="463"/>
      <c r="O35" s="463"/>
      <c r="P35" s="769"/>
      <c r="Q35" s="643"/>
      <c r="R35" s="643"/>
      <c r="S35" s="643"/>
      <c r="T35" s="643"/>
      <c r="U35" s="643"/>
      <c r="V35" s="643"/>
      <c r="W35" s="643"/>
      <c r="X35" s="643"/>
      <c r="Y35" s="643"/>
      <c r="Z35" s="643"/>
      <c r="AA35" s="643"/>
      <c r="AB35" s="643"/>
      <c r="AC35" s="643"/>
      <c r="AD35" s="643"/>
      <c r="AE35" s="643"/>
      <c r="AF35" s="643"/>
      <c r="AG35" s="643"/>
      <c r="AH35" s="643"/>
      <c r="AI35" s="643"/>
      <c r="AJ35" s="643"/>
      <c r="AK35" s="643"/>
      <c r="AL35" s="643"/>
    </row>
    <row r="36" spans="1:38" s="12" customFormat="1" ht="28.5" customHeight="1">
      <c r="A36" s="643"/>
      <c r="B36" s="467">
        <v>5</v>
      </c>
      <c r="C36" s="464"/>
      <c r="D36" s="463"/>
      <c r="E36" s="463"/>
      <c r="F36" s="463"/>
      <c r="G36" s="463"/>
      <c r="H36" s="463"/>
      <c r="I36" s="463"/>
      <c r="J36" s="463"/>
      <c r="K36" s="463"/>
      <c r="L36" s="463"/>
      <c r="M36" s="463"/>
      <c r="N36" s="463"/>
      <c r="O36" s="463"/>
      <c r="P36" s="769"/>
      <c r="Q36" s="643"/>
      <c r="R36" s="643"/>
      <c r="S36" s="643"/>
      <c r="T36" s="643"/>
      <c r="U36" s="643"/>
      <c r="V36" s="643"/>
      <c r="W36" s="643"/>
      <c r="X36" s="643"/>
      <c r="Y36" s="643"/>
      <c r="Z36" s="643"/>
      <c r="AA36" s="643"/>
      <c r="AB36" s="643"/>
      <c r="AC36" s="643"/>
      <c r="AD36" s="643"/>
      <c r="AE36" s="643"/>
      <c r="AF36" s="643"/>
      <c r="AG36" s="643"/>
      <c r="AH36" s="643"/>
      <c r="AI36" s="643"/>
      <c r="AJ36" s="643"/>
      <c r="AK36" s="643"/>
      <c r="AL36" s="643"/>
    </row>
    <row r="37" spans="1:38" s="12" customFormat="1" ht="28.5" customHeight="1" thickBot="1">
      <c r="A37" s="643"/>
      <c r="B37" s="770">
        <v>6</v>
      </c>
      <c r="C37" s="771"/>
      <c r="D37" s="772"/>
      <c r="E37" s="772"/>
      <c r="F37" s="772"/>
      <c r="G37" s="772"/>
      <c r="H37" s="772"/>
      <c r="I37" s="772"/>
      <c r="J37" s="772"/>
      <c r="K37" s="772"/>
      <c r="L37" s="772"/>
      <c r="M37" s="772"/>
      <c r="N37" s="772"/>
      <c r="O37" s="772"/>
      <c r="P37" s="773"/>
      <c r="Q37" s="643"/>
      <c r="R37" s="643"/>
      <c r="S37" s="643"/>
      <c r="T37" s="643"/>
      <c r="U37" s="643"/>
      <c r="V37" s="643"/>
      <c r="W37" s="643"/>
      <c r="X37" s="643"/>
      <c r="Y37" s="643"/>
      <c r="Z37" s="643"/>
      <c r="AA37" s="643"/>
      <c r="AB37" s="643"/>
      <c r="AC37" s="643"/>
      <c r="AD37" s="643"/>
      <c r="AE37" s="643"/>
      <c r="AF37" s="643"/>
      <c r="AG37" s="643"/>
      <c r="AH37" s="643"/>
      <c r="AI37" s="643"/>
      <c r="AJ37" s="643"/>
      <c r="AK37" s="643"/>
      <c r="AL37" s="643"/>
    </row>
    <row r="38" s="601" customFormat="1" ht="20.25">
      <c r="B38" s="694"/>
    </row>
    <row r="39" s="601" customFormat="1" ht="20.25">
      <c r="B39" s="694"/>
    </row>
    <row r="40" s="601" customFormat="1" ht="20.25">
      <c r="B40" s="694"/>
    </row>
    <row r="41" s="601" customFormat="1" ht="20.25">
      <c r="B41" s="694"/>
    </row>
    <row r="42" s="601" customFormat="1" ht="20.25">
      <c r="B42" s="694"/>
    </row>
    <row r="43" s="601" customFormat="1" ht="20.25">
      <c r="B43" s="694"/>
    </row>
    <row r="44" s="601" customFormat="1" ht="20.25">
      <c r="B44" s="694"/>
    </row>
    <row r="45" s="601" customFormat="1" ht="20.25">
      <c r="B45" s="694"/>
    </row>
    <row r="46" s="601" customFormat="1" ht="20.25">
      <c r="B46" s="694"/>
    </row>
    <row r="47" s="601" customFormat="1" ht="20.25">
      <c r="B47" s="694"/>
    </row>
    <row r="48" s="601" customFormat="1" ht="20.25">
      <c r="B48" s="694"/>
    </row>
    <row r="49" s="601" customFormat="1" ht="20.25">
      <c r="B49" s="694"/>
    </row>
    <row r="50" s="601" customFormat="1" ht="20.25">
      <c r="B50" s="694"/>
    </row>
    <row r="51" s="601" customFormat="1" ht="20.25">
      <c r="B51" s="694"/>
    </row>
    <row r="52" s="601" customFormat="1" ht="20.25">
      <c r="B52" s="694"/>
    </row>
    <row r="53" s="601" customFormat="1" ht="20.25">
      <c r="B53" s="694"/>
    </row>
    <row r="54" s="601" customFormat="1" ht="20.25">
      <c r="B54" s="694"/>
    </row>
    <row r="55" s="601" customFormat="1" ht="20.25">
      <c r="B55" s="694"/>
    </row>
    <row r="56" s="601" customFormat="1" ht="20.25">
      <c r="B56" s="694"/>
    </row>
    <row r="57" s="601" customFormat="1" ht="20.25">
      <c r="B57" s="694"/>
    </row>
    <row r="58" s="601" customFormat="1" ht="20.25">
      <c r="B58" s="694"/>
    </row>
    <row r="59" s="601" customFormat="1" ht="20.25">
      <c r="B59" s="694"/>
    </row>
    <row r="60" s="601" customFormat="1" ht="20.25">
      <c r="B60" s="694"/>
    </row>
    <row r="61" s="601" customFormat="1" ht="20.25">
      <c r="B61" s="694"/>
    </row>
    <row r="62" s="601" customFormat="1" ht="20.25">
      <c r="B62" s="694"/>
    </row>
    <row r="63" s="601" customFormat="1" ht="20.25">
      <c r="B63" s="694"/>
    </row>
    <row r="64" s="601" customFormat="1" ht="20.25">
      <c r="B64" s="694"/>
    </row>
    <row r="65" s="601" customFormat="1" ht="20.25">
      <c r="B65" s="694"/>
    </row>
    <row r="66" s="601" customFormat="1" ht="20.25">
      <c r="B66" s="694"/>
    </row>
    <row r="67" s="601" customFormat="1" ht="20.25">
      <c r="B67" s="694"/>
    </row>
    <row r="68" s="601" customFormat="1" ht="20.25">
      <c r="B68" s="694"/>
    </row>
    <row r="69" s="601" customFormat="1" ht="20.25">
      <c r="B69" s="694"/>
    </row>
    <row r="70" s="601" customFormat="1" ht="20.25">
      <c r="B70" s="694"/>
    </row>
  </sheetData>
  <printOptions horizontalCentered="1" verticalCentered="1"/>
  <pageMargins left="0.45" right="0.33" top="0.83" bottom="0.84" header="0.5" footer="0.5"/>
  <pageSetup fitToHeight="1" fitToWidth="1" horizontalDpi="600" verticalDpi="600" orientation="landscape" scale="50" r:id="rId4"/>
  <headerFooter alignWithMargins="0">
    <oddFooter xml:space="preserve">&amp;R&amp;18 </oddFooter>
  </headerFooter>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I140"/>
  <sheetViews>
    <sheetView showGridLines="0" zoomScale="75" zoomScaleNormal="75" workbookViewId="0" topLeftCell="A1">
      <selection activeCell="M21" sqref="M21"/>
    </sheetView>
  </sheetViews>
  <sheetFormatPr defaultColWidth="8.88671875" defaultRowHeight="15"/>
  <cols>
    <col min="1" max="1" width="7.4453125" style="602" customWidth="1"/>
    <col min="2" max="2" width="11.21484375" style="8" customWidth="1"/>
    <col min="3" max="3" width="26.5546875" style="7" customWidth="1"/>
    <col min="4" max="4" width="14.88671875" style="42" customWidth="1"/>
    <col min="5" max="5" width="14.88671875" style="44" customWidth="1"/>
    <col min="6" max="7" width="14.88671875" style="43" customWidth="1"/>
    <col min="8" max="8" width="42.21484375" style="7" customWidth="1"/>
    <col min="9" max="9" width="5.88671875" style="601" customWidth="1"/>
    <col min="10" max="63" width="8.88671875" style="601" customWidth="1"/>
  </cols>
  <sheetData>
    <row r="1" spans="2:8" ht="15">
      <c r="B1" s="798"/>
      <c r="C1" s="602"/>
      <c r="D1" s="799"/>
      <c r="E1" s="800"/>
      <c r="F1" s="801"/>
      <c r="G1" s="801"/>
      <c r="H1" s="602"/>
    </row>
    <row r="2" spans="2:8" ht="15">
      <c r="B2" s="798"/>
      <c r="C2" s="602"/>
      <c r="D2" s="799"/>
      <c r="E2" s="800"/>
      <c r="F2" s="801"/>
      <c r="G2" s="801"/>
      <c r="H2" s="602"/>
    </row>
    <row r="3" spans="2:8" ht="15">
      <c r="B3" s="798"/>
      <c r="C3" s="602"/>
      <c r="D3" s="799"/>
      <c r="E3" s="800"/>
      <c r="F3" s="801"/>
      <c r="G3" s="801"/>
      <c r="H3" s="602"/>
    </row>
    <row r="4" spans="2:8" ht="15">
      <c r="B4" s="798"/>
      <c r="C4" s="602"/>
      <c r="D4" s="799"/>
      <c r="E4" s="800"/>
      <c r="F4" s="801"/>
      <c r="G4" s="801"/>
      <c r="H4" s="602"/>
    </row>
    <row r="5" spans="2:8" ht="15">
      <c r="B5" s="798"/>
      <c r="C5" s="602"/>
      <c r="D5" s="799"/>
      <c r="E5" s="800"/>
      <c r="F5" s="801"/>
      <c r="G5" s="801"/>
      <c r="H5" s="602"/>
    </row>
    <row r="6" spans="2:8" ht="15.75" thickBot="1">
      <c r="B6" s="798"/>
      <c r="C6" s="602"/>
      <c r="D6" s="799"/>
      <c r="E6" s="800"/>
      <c r="F6" s="801"/>
      <c r="G6" s="801"/>
      <c r="H6" s="602"/>
    </row>
    <row r="7" spans="1:9" ht="15">
      <c r="A7" s="796"/>
      <c r="B7" s="452"/>
      <c r="C7" s="453" t="s">
        <v>111</v>
      </c>
      <c r="D7" s="454">
        <v>150000</v>
      </c>
      <c r="E7" s="455" t="s">
        <v>0</v>
      </c>
      <c r="F7" s="456"/>
      <c r="G7" s="456"/>
      <c r="H7" s="457"/>
      <c r="I7" s="46"/>
    </row>
    <row r="8" spans="1:9" ht="15">
      <c r="A8" s="796"/>
      <c r="B8" s="74"/>
      <c r="C8" s="80" t="s">
        <v>112</v>
      </c>
      <c r="D8" s="101">
        <v>0.1</v>
      </c>
      <c r="E8" s="102" t="s">
        <v>0</v>
      </c>
      <c r="F8" s="78"/>
      <c r="G8" s="78"/>
      <c r="H8" s="79"/>
      <c r="I8" s="46"/>
    </row>
    <row r="9" spans="1:9" ht="15">
      <c r="A9" s="796"/>
      <c r="B9" s="74"/>
      <c r="C9" s="80" t="s">
        <v>113</v>
      </c>
      <c r="D9" s="76">
        <v>300</v>
      </c>
      <c r="E9" s="77"/>
      <c r="F9" s="78"/>
      <c r="G9" s="78"/>
      <c r="H9" s="79"/>
      <c r="I9" s="46"/>
    </row>
    <row r="10" spans="1:9" ht="15">
      <c r="A10" s="796"/>
      <c r="B10" s="74"/>
      <c r="C10" s="80" t="s">
        <v>114</v>
      </c>
      <c r="D10" s="76">
        <f>(D9*D8*D7)/1000</f>
        <v>4500</v>
      </c>
      <c r="E10" s="77"/>
      <c r="F10" s="78"/>
      <c r="G10" s="78"/>
      <c r="H10" s="79"/>
      <c r="I10" s="46"/>
    </row>
    <row r="11" spans="1:9" ht="15">
      <c r="A11" s="796"/>
      <c r="B11" s="74"/>
      <c r="C11" s="80" t="s">
        <v>115</v>
      </c>
      <c r="D11" s="76">
        <f>D21</f>
        <v>970</v>
      </c>
      <c r="E11" s="77"/>
      <c r="F11" s="78"/>
      <c r="G11" s="78"/>
      <c r="H11" s="79"/>
      <c r="I11" s="46"/>
    </row>
    <row r="12" spans="1:9" ht="15">
      <c r="A12" s="796"/>
      <c r="B12" s="74"/>
      <c r="C12" s="80" t="s">
        <v>116</v>
      </c>
      <c r="D12" s="76">
        <f>(D7*D8*125)/1000</f>
        <v>1875</v>
      </c>
      <c r="E12" s="77"/>
      <c r="F12" s="78"/>
      <c r="G12" s="78"/>
      <c r="H12" s="79"/>
      <c r="I12" s="46"/>
    </row>
    <row r="13" spans="1:9" ht="15">
      <c r="A13" s="796"/>
      <c r="B13" s="74"/>
      <c r="C13" s="80" t="s">
        <v>117</v>
      </c>
      <c r="D13" s="76">
        <f>D10*0.01</f>
        <v>45</v>
      </c>
      <c r="E13" s="77"/>
      <c r="F13" s="78"/>
      <c r="G13" s="78"/>
      <c r="H13" s="79"/>
      <c r="I13" s="46"/>
    </row>
    <row r="14" spans="1:9" ht="15">
      <c r="A14" s="796"/>
      <c r="B14" s="74"/>
      <c r="C14" s="80"/>
      <c r="D14" s="103"/>
      <c r="E14" s="77"/>
      <c r="F14" s="78"/>
      <c r="G14" s="78"/>
      <c r="H14" s="79"/>
      <c r="I14" s="46"/>
    </row>
    <row r="15" spans="1:9" ht="15">
      <c r="A15" s="796"/>
      <c r="B15" s="74"/>
      <c r="C15" s="80"/>
      <c r="D15" s="103"/>
      <c r="E15" s="77"/>
      <c r="F15" s="78"/>
      <c r="G15" s="78"/>
      <c r="H15" s="79"/>
      <c r="I15" s="46"/>
    </row>
    <row r="16" spans="1:9" ht="15">
      <c r="A16" s="796"/>
      <c r="B16" s="74"/>
      <c r="C16" s="80"/>
      <c r="D16" s="103"/>
      <c r="E16" s="77"/>
      <c r="F16" s="78"/>
      <c r="G16" s="78"/>
      <c r="H16" s="79"/>
      <c r="I16" s="46"/>
    </row>
    <row r="17" spans="1:9" ht="15">
      <c r="A17" s="796"/>
      <c r="B17" s="74"/>
      <c r="C17" s="80" t="s">
        <v>118</v>
      </c>
      <c r="D17" s="76">
        <f>(D10-D11-D12-D13)</f>
        <v>1610</v>
      </c>
      <c r="E17" s="77"/>
      <c r="F17" s="78"/>
      <c r="G17" s="78"/>
      <c r="H17" s="79"/>
      <c r="I17" s="46"/>
    </row>
    <row r="18" spans="1:9" ht="15.75">
      <c r="A18" s="796"/>
      <c r="B18" s="74"/>
      <c r="C18" s="96" t="s">
        <v>119</v>
      </c>
      <c r="D18" s="104">
        <f>D17/D11</f>
        <v>1.6597938144329898</v>
      </c>
      <c r="E18" s="78" t="s">
        <v>0</v>
      </c>
      <c r="F18" s="78" t="s">
        <v>0</v>
      </c>
      <c r="G18" s="78"/>
      <c r="H18" s="79"/>
      <c r="I18" s="46"/>
    </row>
    <row r="19" spans="1:9" ht="15.75" thickBot="1">
      <c r="A19" s="796"/>
      <c r="B19" s="74"/>
      <c r="C19" s="86"/>
      <c r="D19" s="105"/>
      <c r="E19" s="77"/>
      <c r="F19" s="78"/>
      <c r="G19" s="78"/>
      <c r="H19" s="79"/>
      <c r="I19" s="46"/>
    </row>
    <row r="20" spans="1:9" ht="21.75" customHeight="1">
      <c r="A20" s="797"/>
      <c r="B20" s="802" t="s">
        <v>120</v>
      </c>
      <c r="C20" s="803" t="s">
        <v>121</v>
      </c>
      <c r="D20" s="804" t="s">
        <v>122</v>
      </c>
      <c r="E20" s="805" t="s">
        <v>123</v>
      </c>
      <c r="F20" s="806" t="s">
        <v>93</v>
      </c>
      <c r="G20" s="806" t="s">
        <v>124</v>
      </c>
      <c r="H20" s="807" t="s">
        <v>125</v>
      </c>
      <c r="I20" s="46"/>
    </row>
    <row r="21" spans="1:9" ht="21.75" customHeight="1" thickBot="1">
      <c r="A21" s="796"/>
      <c r="B21" s="81">
        <v>1</v>
      </c>
      <c r="C21" s="87" t="s">
        <v>126</v>
      </c>
      <c r="D21" s="82">
        <f>D22+D33+D44+D55</f>
        <v>970</v>
      </c>
      <c r="E21" s="83">
        <f aca="true" t="shared" si="0" ref="E21:E31">D21/$D$21</f>
        <v>1</v>
      </c>
      <c r="F21" s="84">
        <f>F22+F33+F44+F55</f>
        <v>1</v>
      </c>
      <c r="G21" s="84">
        <f aca="true" t="shared" si="1" ref="G21:G31">F21*($D$17/D21)</f>
        <v>1.6597938144329898</v>
      </c>
      <c r="H21" s="85" t="str">
        <f>IF(F21=1," ","The total weight is incorrect")</f>
        <v> </v>
      </c>
      <c r="I21" s="46"/>
    </row>
    <row r="22" spans="1:9" ht="21.75" customHeight="1">
      <c r="A22" s="796" t="s">
        <v>0</v>
      </c>
      <c r="B22" s="808">
        <v>2</v>
      </c>
      <c r="C22" s="809" t="s">
        <v>127</v>
      </c>
      <c r="D22" s="810">
        <f>D23+D26+D29</f>
        <v>270</v>
      </c>
      <c r="E22" s="811">
        <f>D22/$D$21</f>
        <v>0.27835051546391754</v>
      </c>
      <c r="F22" s="812">
        <f>F23+F26+F29</f>
        <v>0.45000000000000007</v>
      </c>
      <c r="G22" s="812">
        <f t="shared" si="1"/>
        <v>2.6833333333333336</v>
      </c>
      <c r="H22" s="813" t="str">
        <f aca="true" t="shared" si="2" ref="H22:H41">IF(G22&gt;1.00001," ","The cost for this element outweighs the benefit")</f>
        <v> </v>
      </c>
      <c r="I22" s="46"/>
    </row>
    <row r="23" spans="1:9" ht="21.75" customHeight="1">
      <c r="A23" s="796"/>
      <c r="B23" s="74">
        <v>3</v>
      </c>
      <c r="C23" s="75" t="s">
        <v>128</v>
      </c>
      <c r="D23" s="76">
        <f>D24+D25</f>
        <v>125</v>
      </c>
      <c r="E23" s="77">
        <f t="shared" si="0"/>
        <v>0.12886597938144329</v>
      </c>
      <c r="F23" s="78">
        <f>F24+F25</f>
        <v>0.2</v>
      </c>
      <c r="G23" s="78">
        <f t="shared" si="1"/>
        <v>2.5760000000000005</v>
      </c>
      <c r="H23" s="79" t="str">
        <f t="shared" si="2"/>
        <v> </v>
      </c>
      <c r="I23" s="46"/>
    </row>
    <row r="24" spans="1:9" ht="21.75" customHeight="1">
      <c r="A24" s="796"/>
      <c r="B24" s="74">
        <v>4</v>
      </c>
      <c r="C24" s="80" t="s">
        <v>129</v>
      </c>
      <c r="D24" s="76">
        <v>75</v>
      </c>
      <c r="E24" s="77">
        <f t="shared" si="0"/>
        <v>0.07731958762886598</v>
      </c>
      <c r="F24" s="78">
        <v>0.1</v>
      </c>
      <c r="G24" s="78">
        <f t="shared" si="1"/>
        <v>2.1466666666666665</v>
      </c>
      <c r="H24" s="79" t="str">
        <f t="shared" si="2"/>
        <v> </v>
      </c>
      <c r="I24" s="46"/>
    </row>
    <row r="25" spans="1:9" ht="21.75" customHeight="1">
      <c r="A25" s="796"/>
      <c r="B25" s="74">
        <v>4</v>
      </c>
      <c r="C25" s="80" t="s">
        <v>130</v>
      </c>
      <c r="D25" s="76">
        <v>50</v>
      </c>
      <c r="E25" s="77">
        <f t="shared" si="0"/>
        <v>0.05154639175257732</v>
      </c>
      <c r="F25" s="78">
        <v>0.1</v>
      </c>
      <c r="G25" s="78">
        <f t="shared" si="1"/>
        <v>3.2200000000000006</v>
      </c>
      <c r="H25" s="79" t="str">
        <f t="shared" si="2"/>
        <v> </v>
      </c>
      <c r="I25" s="46"/>
    </row>
    <row r="26" spans="1:9" ht="21.75" customHeight="1">
      <c r="A26" s="796"/>
      <c r="B26" s="74">
        <v>3</v>
      </c>
      <c r="C26" s="75" t="s">
        <v>131</v>
      </c>
      <c r="D26" s="76">
        <f>D27+D28</f>
        <v>95</v>
      </c>
      <c r="E26" s="77">
        <f t="shared" si="0"/>
        <v>0.0979381443298969</v>
      </c>
      <c r="F26" s="78">
        <f>F27+F28</f>
        <v>0.15000000000000002</v>
      </c>
      <c r="G26" s="78">
        <f t="shared" si="1"/>
        <v>2.542105263157895</v>
      </c>
      <c r="H26" s="79" t="str">
        <f t="shared" si="2"/>
        <v> </v>
      </c>
      <c r="I26" s="46"/>
    </row>
    <row r="27" spans="1:9" ht="21.75" customHeight="1">
      <c r="A27" s="796"/>
      <c r="B27" s="74">
        <v>4</v>
      </c>
      <c r="C27" s="80" t="s">
        <v>132</v>
      </c>
      <c r="D27" s="76">
        <v>40</v>
      </c>
      <c r="E27" s="77">
        <f t="shared" si="0"/>
        <v>0.041237113402061855</v>
      </c>
      <c r="F27" s="78">
        <v>0.05</v>
      </c>
      <c r="G27" s="78">
        <f t="shared" si="1"/>
        <v>2.0125</v>
      </c>
      <c r="H27" s="79" t="str">
        <f t="shared" si="2"/>
        <v> </v>
      </c>
      <c r="I27" s="46"/>
    </row>
    <row r="28" spans="1:9" ht="21.75" customHeight="1">
      <c r="A28" s="796"/>
      <c r="B28" s="74">
        <v>4</v>
      </c>
      <c r="C28" s="80" t="s">
        <v>133</v>
      </c>
      <c r="D28" s="76">
        <v>55</v>
      </c>
      <c r="E28" s="77">
        <f t="shared" si="0"/>
        <v>0.05670103092783505</v>
      </c>
      <c r="F28" s="78">
        <v>0.1</v>
      </c>
      <c r="G28" s="78">
        <f t="shared" si="1"/>
        <v>2.9272727272727277</v>
      </c>
      <c r="H28" s="79" t="str">
        <f t="shared" si="2"/>
        <v> </v>
      </c>
      <c r="I28" s="46"/>
    </row>
    <row r="29" spans="1:9" ht="21.75" customHeight="1">
      <c r="A29" s="796"/>
      <c r="B29" s="74">
        <v>3</v>
      </c>
      <c r="C29" s="75" t="s">
        <v>134</v>
      </c>
      <c r="D29" s="76">
        <f>D30+D31</f>
        <v>50</v>
      </c>
      <c r="E29" s="77">
        <f t="shared" si="0"/>
        <v>0.05154639175257732</v>
      </c>
      <c r="F29" s="78">
        <f>F30+F31</f>
        <v>0.1</v>
      </c>
      <c r="G29" s="78">
        <f t="shared" si="1"/>
        <v>3.2200000000000006</v>
      </c>
      <c r="H29" s="79" t="str">
        <f t="shared" si="2"/>
        <v> </v>
      </c>
      <c r="I29" s="46"/>
    </row>
    <row r="30" spans="1:9" ht="21.75" customHeight="1">
      <c r="A30" s="796"/>
      <c r="B30" s="74">
        <v>4</v>
      </c>
      <c r="C30" s="80" t="s">
        <v>135</v>
      </c>
      <c r="D30" s="76">
        <v>30</v>
      </c>
      <c r="E30" s="77">
        <f t="shared" si="0"/>
        <v>0.030927835051546393</v>
      </c>
      <c r="F30" s="78">
        <v>0.06</v>
      </c>
      <c r="G30" s="78">
        <f t="shared" si="1"/>
        <v>3.2199999999999998</v>
      </c>
      <c r="H30" s="79" t="str">
        <f t="shared" si="2"/>
        <v> </v>
      </c>
      <c r="I30" s="46"/>
    </row>
    <row r="31" spans="1:9" ht="21.75" customHeight="1">
      <c r="A31" s="796"/>
      <c r="B31" s="74">
        <v>4</v>
      </c>
      <c r="C31" s="80" t="s">
        <v>136</v>
      </c>
      <c r="D31" s="76">
        <v>20</v>
      </c>
      <c r="E31" s="77">
        <f t="shared" si="0"/>
        <v>0.020618556701030927</v>
      </c>
      <c r="F31" s="78">
        <v>0.04</v>
      </c>
      <c r="G31" s="78">
        <f t="shared" si="1"/>
        <v>3.22</v>
      </c>
      <c r="H31" s="79" t="str">
        <f t="shared" si="2"/>
        <v> </v>
      </c>
      <c r="I31" s="46"/>
    </row>
    <row r="32" spans="1:9" ht="21.75" customHeight="1" thickBot="1">
      <c r="A32" s="796"/>
      <c r="B32" s="81"/>
      <c r="C32" s="147"/>
      <c r="D32" s="82"/>
      <c r="E32" s="83"/>
      <c r="F32" s="84"/>
      <c r="G32" s="84" t="s">
        <v>0</v>
      </c>
      <c r="H32" s="85" t="str">
        <f t="shared" si="2"/>
        <v> </v>
      </c>
      <c r="I32" s="46"/>
    </row>
    <row r="33" spans="1:9" ht="21.75" customHeight="1">
      <c r="A33" s="796"/>
      <c r="B33" s="808">
        <v>2</v>
      </c>
      <c r="C33" s="809" t="s">
        <v>137</v>
      </c>
      <c r="D33" s="810">
        <f>D34+D37+D40</f>
        <v>220</v>
      </c>
      <c r="E33" s="811">
        <f>D33/$D$21</f>
        <v>0.2268041237113402</v>
      </c>
      <c r="F33" s="812">
        <f>SUM(F34:F40)</f>
        <v>0.3</v>
      </c>
      <c r="G33" s="812">
        <f aca="true" t="shared" si="3" ref="G33:G42">F33*($D$17/D33)</f>
        <v>2.1954545454545453</v>
      </c>
      <c r="H33" s="813" t="str">
        <f t="shared" si="2"/>
        <v> </v>
      </c>
      <c r="I33" s="46"/>
    </row>
    <row r="34" spans="1:9" ht="21.75" customHeight="1">
      <c r="A34" s="796"/>
      <c r="B34" s="74">
        <v>3</v>
      </c>
      <c r="C34" s="75" t="s">
        <v>138</v>
      </c>
      <c r="D34" s="76">
        <f>D35+D36</f>
        <v>75</v>
      </c>
      <c r="E34" s="77">
        <f aca="true" t="shared" si="4" ref="E34:E42">D34/$D$21</f>
        <v>0.07731958762886598</v>
      </c>
      <c r="F34" s="78">
        <f>F35+F36</f>
        <v>0.05</v>
      </c>
      <c r="G34" s="78">
        <f t="shared" si="3"/>
        <v>1.0733333333333333</v>
      </c>
      <c r="H34" s="79" t="str">
        <f t="shared" si="2"/>
        <v> </v>
      </c>
      <c r="I34" s="46"/>
    </row>
    <row r="35" spans="1:9" ht="21.75" customHeight="1">
      <c r="A35" s="796"/>
      <c r="B35" s="74">
        <v>4</v>
      </c>
      <c r="C35" s="80" t="s">
        <v>139</v>
      </c>
      <c r="D35" s="76">
        <v>40</v>
      </c>
      <c r="E35" s="77">
        <f t="shared" si="4"/>
        <v>0.041237113402061855</v>
      </c>
      <c r="F35" s="78">
        <v>0.03</v>
      </c>
      <c r="G35" s="78">
        <f t="shared" si="3"/>
        <v>1.2075</v>
      </c>
      <c r="H35" s="79" t="str">
        <f t="shared" si="2"/>
        <v> </v>
      </c>
      <c r="I35" s="46"/>
    </row>
    <row r="36" spans="1:9" ht="21.75" customHeight="1">
      <c r="A36" s="796"/>
      <c r="B36" s="74">
        <v>4</v>
      </c>
      <c r="C36" s="80" t="s">
        <v>140</v>
      </c>
      <c r="D36" s="76">
        <v>35</v>
      </c>
      <c r="E36" s="77">
        <f t="shared" si="4"/>
        <v>0.03608247422680412</v>
      </c>
      <c r="F36" s="78">
        <v>0.02</v>
      </c>
      <c r="G36" s="78">
        <f t="shared" si="3"/>
        <v>0.92</v>
      </c>
      <c r="H36" s="79" t="str">
        <f t="shared" si="2"/>
        <v>The cost for this element outweighs the benefit</v>
      </c>
      <c r="I36" s="46"/>
    </row>
    <row r="37" spans="1:9" ht="21.75" customHeight="1">
      <c r="A37" s="796"/>
      <c r="B37" s="74">
        <v>3</v>
      </c>
      <c r="C37" s="75" t="s">
        <v>141</v>
      </c>
      <c r="D37" s="76">
        <f>D38+D39</f>
        <v>95</v>
      </c>
      <c r="E37" s="77">
        <f t="shared" si="4"/>
        <v>0.0979381443298969</v>
      </c>
      <c r="F37" s="78">
        <f>F38+F39</f>
        <v>0.08</v>
      </c>
      <c r="G37" s="78">
        <f t="shared" si="3"/>
        <v>1.3557894736842104</v>
      </c>
      <c r="H37" s="79" t="str">
        <f t="shared" si="2"/>
        <v> </v>
      </c>
      <c r="I37" s="46"/>
    </row>
    <row r="38" spans="1:9" ht="21.75" customHeight="1">
      <c r="A38" s="796"/>
      <c r="B38" s="74">
        <v>4</v>
      </c>
      <c r="C38" s="80" t="s">
        <v>142</v>
      </c>
      <c r="D38" s="76">
        <v>65</v>
      </c>
      <c r="E38" s="77">
        <f t="shared" si="4"/>
        <v>0.06701030927835051</v>
      </c>
      <c r="F38" s="78">
        <v>0.05</v>
      </c>
      <c r="G38" s="78">
        <f t="shared" si="3"/>
        <v>1.2384615384615385</v>
      </c>
      <c r="H38" s="79" t="str">
        <f t="shared" si="2"/>
        <v> </v>
      </c>
      <c r="I38" s="46"/>
    </row>
    <row r="39" spans="1:9" ht="21.75" customHeight="1">
      <c r="A39" s="796"/>
      <c r="B39" s="74">
        <v>4</v>
      </c>
      <c r="C39" s="80" t="s">
        <v>143</v>
      </c>
      <c r="D39" s="76">
        <v>30</v>
      </c>
      <c r="E39" s="77">
        <f t="shared" si="4"/>
        <v>0.030927835051546393</v>
      </c>
      <c r="F39" s="78">
        <v>0.03</v>
      </c>
      <c r="G39" s="78">
        <f t="shared" si="3"/>
        <v>1.6099999999999999</v>
      </c>
      <c r="H39" s="79" t="str">
        <f t="shared" si="2"/>
        <v> </v>
      </c>
      <c r="I39" s="46"/>
    </row>
    <row r="40" spans="1:9" ht="21.75" customHeight="1">
      <c r="A40" s="796"/>
      <c r="B40" s="74">
        <v>3</v>
      </c>
      <c r="C40" s="75" t="s">
        <v>144</v>
      </c>
      <c r="D40" s="76">
        <f>D41+D42</f>
        <v>50</v>
      </c>
      <c r="E40" s="77">
        <f t="shared" si="4"/>
        <v>0.05154639175257732</v>
      </c>
      <c r="F40" s="78">
        <f>F41+F42</f>
        <v>0.04</v>
      </c>
      <c r="G40" s="78">
        <f t="shared" si="3"/>
        <v>1.288</v>
      </c>
      <c r="H40" s="79" t="str">
        <f t="shared" si="2"/>
        <v> </v>
      </c>
      <c r="I40" s="46"/>
    </row>
    <row r="41" spans="1:9" ht="21.75" customHeight="1">
      <c r="A41" s="796"/>
      <c r="B41" s="74">
        <v>4</v>
      </c>
      <c r="C41" s="80" t="s">
        <v>145</v>
      </c>
      <c r="D41" s="76">
        <v>15</v>
      </c>
      <c r="E41" s="77">
        <f t="shared" si="4"/>
        <v>0.015463917525773196</v>
      </c>
      <c r="F41" s="78">
        <v>0.03</v>
      </c>
      <c r="G41" s="78">
        <f t="shared" si="3"/>
        <v>3.2199999999999998</v>
      </c>
      <c r="H41" s="79" t="str">
        <f t="shared" si="2"/>
        <v> </v>
      </c>
      <c r="I41" s="46"/>
    </row>
    <row r="42" spans="1:9" ht="21.75" customHeight="1">
      <c r="A42" s="796"/>
      <c r="B42" s="74">
        <v>4</v>
      </c>
      <c r="C42" s="80" t="s">
        <v>146</v>
      </c>
      <c r="D42" s="76">
        <v>35</v>
      </c>
      <c r="E42" s="77">
        <f t="shared" si="4"/>
        <v>0.03608247422680412</v>
      </c>
      <c r="F42" s="78">
        <v>0.01</v>
      </c>
      <c r="G42" s="78">
        <f t="shared" si="3"/>
        <v>0.46</v>
      </c>
      <c r="H42" s="79" t="str">
        <f>IF(G42&gt;1.00001," ","The cost for this element outweighs the benefit")</f>
        <v>The cost for this element outweighs the benefit</v>
      </c>
      <c r="I42" s="46"/>
    </row>
    <row r="43" spans="1:9" ht="21.75" customHeight="1" thickBot="1">
      <c r="A43" s="796"/>
      <c r="B43" s="81"/>
      <c r="C43" s="147"/>
      <c r="D43" s="82"/>
      <c r="E43" s="83"/>
      <c r="F43" s="84"/>
      <c r="G43" s="84" t="s">
        <v>0</v>
      </c>
      <c r="H43" s="85" t="str">
        <f aca="true" t="shared" si="5" ref="H43:H58">IF(G43&gt;1.00001," ","The cost for this element outweighs the benefit")</f>
        <v> </v>
      </c>
      <c r="I43" s="46"/>
    </row>
    <row r="44" spans="1:9" ht="21.75" customHeight="1">
      <c r="A44" s="796"/>
      <c r="B44" s="808">
        <v>2</v>
      </c>
      <c r="C44" s="809" t="s">
        <v>147</v>
      </c>
      <c r="D44" s="810">
        <f>D45+D48+D51</f>
        <v>340</v>
      </c>
      <c r="E44" s="811">
        <f aca="true" t="shared" si="6" ref="E44:E53">D44/$D$21</f>
        <v>0.35051546391752575</v>
      </c>
      <c r="F44" s="812">
        <f>F45+F48+F51</f>
        <v>0.1</v>
      </c>
      <c r="G44" s="812">
        <f aca="true" t="shared" si="7" ref="G44:G53">F44*($D$17/D44)</f>
        <v>0.4735294117647059</v>
      </c>
      <c r="H44" s="813" t="str">
        <f t="shared" si="5"/>
        <v>The cost for this element outweighs the benefit</v>
      </c>
      <c r="I44" s="46"/>
    </row>
    <row r="45" spans="1:9" ht="21.75" customHeight="1">
      <c r="A45" s="796"/>
      <c r="B45" s="74">
        <v>3</v>
      </c>
      <c r="C45" s="75" t="s">
        <v>148</v>
      </c>
      <c r="D45" s="76">
        <f>D46+D47</f>
        <v>120</v>
      </c>
      <c r="E45" s="77">
        <f t="shared" si="6"/>
        <v>0.12371134020618557</v>
      </c>
      <c r="F45" s="78">
        <f>F46+F47</f>
        <v>0.01</v>
      </c>
      <c r="G45" s="78">
        <f t="shared" si="7"/>
        <v>0.13416666666666666</v>
      </c>
      <c r="H45" s="79" t="str">
        <f t="shared" si="5"/>
        <v>The cost for this element outweighs the benefit</v>
      </c>
      <c r="I45" s="46"/>
    </row>
    <row r="46" spans="1:9" ht="21.75" customHeight="1">
      <c r="A46" s="796"/>
      <c r="B46" s="74"/>
      <c r="C46" s="80" t="s">
        <v>149</v>
      </c>
      <c r="D46" s="76">
        <v>70</v>
      </c>
      <c r="E46" s="77">
        <f t="shared" si="6"/>
        <v>0.07216494845360824</v>
      </c>
      <c r="F46" s="78">
        <v>0.005</v>
      </c>
      <c r="G46" s="78">
        <f t="shared" si="7"/>
        <v>0.115</v>
      </c>
      <c r="H46" s="79" t="str">
        <f t="shared" si="5"/>
        <v>The cost for this element outweighs the benefit</v>
      </c>
      <c r="I46" s="46"/>
    </row>
    <row r="47" spans="1:9" ht="21.75" customHeight="1">
      <c r="A47" s="796"/>
      <c r="B47" s="74"/>
      <c r="C47" s="80" t="s">
        <v>150</v>
      </c>
      <c r="D47" s="76">
        <v>50</v>
      </c>
      <c r="E47" s="77">
        <f t="shared" si="6"/>
        <v>0.05154639175257732</v>
      </c>
      <c r="F47" s="78">
        <v>0.005</v>
      </c>
      <c r="G47" s="78">
        <f t="shared" si="7"/>
        <v>0.161</v>
      </c>
      <c r="H47" s="79" t="str">
        <f t="shared" si="5"/>
        <v>The cost for this element outweighs the benefit</v>
      </c>
      <c r="I47" s="46"/>
    </row>
    <row r="48" spans="1:9" ht="21.75" customHeight="1">
      <c r="A48" s="796"/>
      <c r="B48" s="74">
        <v>3</v>
      </c>
      <c r="C48" s="75" t="s">
        <v>151</v>
      </c>
      <c r="D48" s="76">
        <f>D49+D50</f>
        <v>100</v>
      </c>
      <c r="E48" s="77">
        <f t="shared" si="6"/>
        <v>0.10309278350515463</v>
      </c>
      <c r="F48" s="78">
        <f>F49+F50</f>
        <v>0.07</v>
      </c>
      <c r="G48" s="78">
        <f t="shared" si="7"/>
        <v>1.1270000000000002</v>
      </c>
      <c r="H48" s="79" t="str">
        <f t="shared" si="5"/>
        <v> </v>
      </c>
      <c r="I48" s="46"/>
    </row>
    <row r="49" spans="1:9" ht="21.75" customHeight="1">
      <c r="A49" s="796"/>
      <c r="B49" s="74"/>
      <c r="C49" s="80" t="s">
        <v>152</v>
      </c>
      <c r="D49" s="76">
        <v>60</v>
      </c>
      <c r="E49" s="77">
        <f t="shared" si="6"/>
        <v>0.061855670103092786</v>
      </c>
      <c r="F49" s="78">
        <v>0.03</v>
      </c>
      <c r="G49" s="78">
        <f t="shared" si="7"/>
        <v>0.8049999999999999</v>
      </c>
      <c r="H49" s="79" t="str">
        <f t="shared" si="5"/>
        <v>The cost for this element outweighs the benefit</v>
      </c>
      <c r="I49" s="46"/>
    </row>
    <row r="50" spans="1:9" ht="21.75" customHeight="1">
      <c r="A50" s="796"/>
      <c r="B50" s="74"/>
      <c r="C50" s="80" t="s">
        <v>153</v>
      </c>
      <c r="D50" s="76">
        <v>40</v>
      </c>
      <c r="E50" s="77">
        <f t="shared" si="6"/>
        <v>0.041237113402061855</v>
      </c>
      <c r="F50" s="78">
        <v>0.04</v>
      </c>
      <c r="G50" s="78">
        <f t="shared" si="7"/>
        <v>1.61</v>
      </c>
      <c r="H50" s="79" t="str">
        <f t="shared" si="5"/>
        <v> </v>
      </c>
      <c r="I50" s="46"/>
    </row>
    <row r="51" spans="1:9" ht="21.75" customHeight="1">
      <c r="A51" s="796"/>
      <c r="B51" s="74">
        <v>3</v>
      </c>
      <c r="C51" s="75" t="s">
        <v>154</v>
      </c>
      <c r="D51" s="76">
        <f>D52+D53</f>
        <v>120</v>
      </c>
      <c r="E51" s="77">
        <f t="shared" si="6"/>
        <v>0.12371134020618557</v>
      </c>
      <c r="F51" s="78">
        <f>F52+F53</f>
        <v>0.02</v>
      </c>
      <c r="G51" s="78">
        <f t="shared" si="7"/>
        <v>0.2683333333333333</v>
      </c>
      <c r="H51" s="79" t="str">
        <f t="shared" si="5"/>
        <v>The cost for this element outweighs the benefit</v>
      </c>
      <c r="I51" s="46"/>
    </row>
    <row r="52" spans="1:9" ht="21.75" customHeight="1">
      <c r="A52" s="796"/>
      <c r="B52" s="74"/>
      <c r="C52" s="80" t="s">
        <v>155</v>
      </c>
      <c r="D52" s="76">
        <v>80</v>
      </c>
      <c r="E52" s="77">
        <f t="shared" si="6"/>
        <v>0.08247422680412371</v>
      </c>
      <c r="F52" s="78">
        <v>0.01</v>
      </c>
      <c r="G52" s="78">
        <f t="shared" si="7"/>
        <v>0.20125</v>
      </c>
      <c r="H52" s="79" t="str">
        <f t="shared" si="5"/>
        <v>The cost for this element outweighs the benefit</v>
      </c>
      <c r="I52" s="46"/>
    </row>
    <row r="53" spans="1:9" ht="21.75" customHeight="1">
      <c r="A53" s="796"/>
      <c r="B53" s="74"/>
      <c r="C53" s="80" t="s">
        <v>156</v>
      </c>
      <c r="D53" s="76">
        <v>40</v>
      </c>
      <c r="E53" s="77">
        <f t="shared" si="6"/>
        <v>0.041237113402061855</v>
      </c>
      <c r="F53" s="78">
        <v>0.01</v>
      </c>
      <c r="G53" s="78">
        <f t="shared" si="7"/>
        <v>0.4025</v>
      </c>
      <c r="H53" s="79" t="str">
        <f t="shared" si="5"/>
        <v>The cost for this element outweighs the benefit</v>
      </c>
      <c r="I53" s="46"/>
    </row>
    <row r="54" spans="1:9" ht="21.75" customHeight="1" thickBot="1">
      <c r="A54" s="796"/>
      <c r="B54" s="81"/>
      <c r="C54" s="147"/>
      <c r="D54" s="82"/>
      <c r="E54" s="83"/>
      <c r="F54" s="84"/>
      <c r="G54" s="84" t="s">
        <v>0</v>
      </c>
      <c r="H54" s="85" t="str">
        <f t="shared" si="5"/>
        <v> </v>
      </c>
      <c r="I54" s="46"/>
    </row>
    <row r="55" spans="1:9" ht="21.75" customHeight="1">
      <c r="A55" s="796"/>
      <c r="B55" s="808">
        <v>2</v>
      </c>
      <c r="C55" s="809" t="s">
        <v>157</v>
      </c>
      <c r="D55" s="810">
        <f>SUM(D56:D58)</f>
        <v>140</v>
      </c>
      <c r="E55" s="811">
        <f>D55/$D$21</f>
        <v>0.14432989690721648</v>
      </c>
      <c r="F55" s="812">
        <f>SUM(F56:F58)</f>
        <v>0.15</v>
      </c>
      <c r="G55" s="812">
        <f>F55*($D$17/D55)</f>
        <v>1.7249999999999999</v>
      </c>
      <c r="H55" s="813" t="str">
        <f t="shared" si="5"/>
        <v> </v>
      </c>
      <c r="I55" s="46"/>
    </row>
    <row r="56" spans="1:9" ht="21.75" customHeight="1">
      <c r="A56" s="796"/>
      <c r="B56" s="74">
        <v>3</v>
      </c>
      <c r="C56" s="75" t="s">
        <v>158</v>
      </c>
      <c r="D56" s="76">
        <v>30</v>
      </c>
      <c r="E56" s="77">
        <f>D56/$D$21</f>
        <v>0.030927835051546393</v>
      </c>
      <c r="F56" s="78">
        <v>0.02</v>
      </c>
      <c r="G56" s="78">
        <f>F56*($D$17/D56)</f>
        <v>1.0733333333333333</v>
      </c>
      <c r="H56" s="79" t="str">
        <f t="shared" si="5"/>
        <v> </v>
      </c>
      <c r="I56" s="46"/>
    </row>
    <row r="57" spans="1:9" ht="21.75" customHeight="1">
      <c r="A57" s="796"/>
      <c r="B57" s="74">
        <v>3</v>
      </c>
      <c r="C57" s="75" t="s">
        <v>159</v>
      </c>
      <c r="D57" s="76">
        <v>40</v>
      </c>
      <c r="E57" s="77">
        <f>D57/$D$21</f>
        <v>0.041237113402061855</v>
      </c>
      <c r="F57" s="78">
        <v>0.04</v>
      </c>
      <c r="G57" s="78">
        <f>F57*($D$17/D57)</f>
        <v>1.61</v>
      </c>
      <c r="H57" s="79" t="str">
        <f t="shared" si="5"/>
        <v> </v>
      </c>
      <c r="I57" s="46"/>
    </row>
    <row r="58" spans="1:9" ht="21.75" customHeight="1" thickBot="1">
      <c r="A58" s="796"/>
      <c r="B58" s="81">
        <v>3</v>
      </c>
      <c r="C58" s="87" t="s">
        <v>160</v>
      </c>
      <c r="D58" s="82">
        <v>70</v>
      </c>
      <c r="E58" s="83">
        <f>D58/$D$21</f>
        <v>0.07216494845360824</v>
      </c>
      <c r="F58" s="84">
        <v>0.09</v>
      </c>
      <c r="G58" s="84">
        <f>F58*($D$17/D58)</f>
        <v>2.07</v>
      </c>
      <c r="H58" s="85" t="str">
        <f t="shared" si="5"/>
        <v> </v>
      </c>
      <c r="I58" s="46"/>
    </row>
    <row r="59" spans="1:9" ht="15">
      <c r="A59" s="796"/>
      <c r="B59" s="814"/>
      <c r="C59" s="796"/>
      <c r="D59" s="815"/>
      <c r="E59" s="816"/>
      <c r="F59" s="817"/>
      <c r="G59" s="817"/>
      <c r="H59" s="796"/>
      <c r="I59" s="46"/>
    </row>
    <row r="60" spans="1:9" ht="15">
      <c r="A60" s="796"/>
      <c r="B60" s="814"/>
      <c r="C60" s="796"/>
      <c r="D60" s="815"/>
      <c r="E60" s="816"/>
      <c r="F60" s="817"/>
      <c r="G60" s="817"/>
      <c r="H60" s="796"/>
      <c r="I60" s="46"/>
    </row>
    <row r="61" spans="2:8" ht="15">
      <c r="B61" s="798"/>
      <c r="C61" s="602"/>
      <c r="D61" s="799"/>
      <c r="E61" s="800"/>
      <c r="F61" s="801"/>
      <c r="G61" s="801"/>
      <c r="H61" s="602"/>
    </row>
    <row r="62" spans="2:8" ht="15">
      <c r="B62" s="798"/>
      <c r="C62" s="602"/>
      <c r="D62" s="799"/>
      <c r="E62" s="800"/>
      <c r="F62" s="801"/>
      <c r="G62" s="801"/>
      <c r="H62" s="602"/>
    </row>
    <row r="63" spans="2:8" ht="15">
      <c r="B63" s="798"/>
      <c r="C63" s="602"/>
      <c r="D63" s="799"/>
      <c r="E63" s="800"/>
      <c r="F63" s="801"/>
      <c r="G63" s="801"/>
      <c r="H63" s="602"/>
    </row>
    <row r="64" spans="2:8" ht="15">
      <c r="B64" s="798"/>
      <c r="C64" s="602"/>
      <c r="D64" s="799"/>
      <c r="E64" s="800"/>
      <c r="F64" s="801"/>
      <c r="G64" s="801"/>
      <c r="H64" s="602"/>
    </row>
    <row r="65" spans="2:8" ht="15">
      <c r="B65" s="798"/>
      <c r="C65" s="602"/>
      <c r="D65" s="799"/>
      <c r="E65" s="800"/>
      <c r="F65" s="801"/>
      <c r="G65" s="801"/>
      <c r="H65" s="602"/>
    </row>
    <row r="66" spans="2:8" ht="15">
      <c r="B66" s="798"/>
      <c r="C66" s="602"/>
      <c r="D66" s="799"/>
      <c r="E66" s="800"/>
      <c r="F66" s="801"/>
      <c r="G66" s="801"/>
      <c r="H66" s="602"/>
    </row>
    <row r="67" spans="2:8" ht="15">
      <c r="B67" s="798"/>
      <c r="C67" s="602"/>
      <c r="D67" s="799"/>
      <c r="E67" s="800"/>
      <c r="F67" s="801"/>
      <c r="G67" s="801"/>
      <c r="H67" s="602"/>
    </row>
    <row r="68" spans="2:8" ht="15">
      <c r="B68" s="798"/>
      <c r="C68" s="602"/>
      <c r="D68" s="799"/>
      <c r="E68" s="800"/>
      <c r="F68" s="801"/>
      <c r="G68" s="801"/>
      <c r="H68" s="602"/>
    </row>
    <row r="69" spans="2:8" ht="15">
      <c r="B69" s="798"/>
      <c r="C69" s="602"/>
      <c r="D69" s="799"/>
      <c r="E69" s="800"/>
      <c r="F69" s="801"/>
      <c r="G69" s="801"/>
      <c r="H69" s="602"/>
    </row>
    <row r="70" spans="2:8" ht="15">
      <c r="B70" s="798"/>
      <c r="C70" s="602"/>
      <c r="D70" s="799"/>
      <c r="E70" s="800"/>
      <c r="F70" s="801"/>
      <c r="G70" s="801"/>
      <c r="H70" s="602"/>
    </row>
    <row r="71" spans="2:8" ht="15">
      <c r="B71" s="798"/>
      <c r="C71" s="602"/>
      <c r="D71" s="799"/>
      <c r="E71" s="800"/>
      <c r="F71" s="801"/>
      <c r="G71" s="801"/>
      <c r="H71" s="602"/>
    </row>
    <row r="72" spans="2:8" ht="15">
      <c r="B72" s="798"/>
      <c r="C72" s="602"/>
      <c r="D72" s="799"/>
      <c r="E72" s="800"/>
      <c r="F72" s="801"/>
      <c r="G72" s="801"/>
      <c r="H72" s="602"/>
    </row>
    <row r="73" spans="2:8" ht="15">
      <c r="B73" s="798"/>
      <c r="C73" s="602"/>
      <c r="D73" s="799"/>
      <c r="E73" s="800"/>
      <c r="F73" s="801"/>
      <c r="G73" s="801"/>
      <c r="H73" s="602"/>
    </row>
    <row r="74" spans="2:8" ht="15">
      <c r="B74" s="798"/>
      <c r="C74" s="602"/>
      <c r="D74" s="799"/>
      <c r="E74" s="800"/>
      <c r="F74" s="801"/>
      <c r="G74" s="801"/>
      <c r="H74" s="602"/>
    </row>
    <row r="75" spans="2:8" ht="15">
      <c r="B75" s="798"/>
      <c r="C75" s="602"/>
      <c r="D75" s="799"/>
      <c r="E75" s="800"/>
      <c r="F75" s="801"/>
      <c r="G75" s="801"/>
      <c r="H75" s="602"/>
    </row>
    <row r="76" spans="2:8" ht="15">
      <c r="B76" s="798"/>
      <c r="C76" s="602"/>
      <c r="D76" s="799"/>
      <c r="E76" s="800"/>
      <c r="F76" s="801"/>
      <c r="G76" s="801"/>
      <c r="H76" s="602"/>
    </row>
    <row r="77" spans="2:8" ht="15">
      <c r="B77" s="798"/>
      <c r="C77" s="602"/>
      <c r="D77" s="799"/>
      <c r="E77" s="800"/>
      <c r="F77" s="801"/>
      <c r="G77" s="801"/>
      <c r="H77" s="602"/>
    </row>
    <row r="78" spans="2:8" ht="15">
      <c r="B78" s="798"/>
      <c r="C78" s="602"/>
      <c r="D78" s="799"/>
      <c r="E78" s="800"/>
      <c r="F78" s="801"/>
      <c r="G78" s="801"/>
      <c r="H78" s="602"/>
    </row>
    <row r="79" spans="2:8" ht="15">
      <c r="B79" s="798"/>
      <c r="C79" s="602"/>
      <c r="D79" s="799"/>
      <c r="E79" s="800"/>
      <c r="F79" s="801"/>
      <c r="G79" s="801"/>
      <c r="H79" s="602"/>
    </row>
    <row r="80" spans="2:8" ht="15">
      <c r="B80" s="798"/>
      <c r="C80" s="602"/>
      <c r="D80" s="799"/>
      <c r="E80" s="800"/>
      <c r="F80" s="801"/>
      <c r="G80" s="801"/>
      <c r="H80" s="602"/>
    </row>
    <row r="81" spans="2:8" ht="15">
      <c r="B81" s="798"/>
      <c r="C81" s="602"/>
      <c r="D81" s="799"/>
      <c r="E81" s="800"/>
      <c r="F81" s="801"/>
      <c r="G81" s="801"/>
      <c r="H81" s="602"/>
    </row>
    <row r="82" spans="2:8" ht="15">
      <c r="B82" s="798"/>
      <c r="C82" s="602"/>
      <c r="D82" s="799"/>
      <c r="E82" s="800"/>
      <c r="F82" s="801"/>
      <c r="G82" s="801"/>
      <c r="H82" s="602"/>
    </row>
    <row r="83" spans="2:8" ht="15">
      <c r="B83" s="798"/>
      <c r="C83" s="602"/>
      <c r="D83" s="799"/>
      <c r="E83" s="800"/>
      <c r="F83" s="801"/>
      <c r="G83" s="801"/>
      <c r="H83" s="602"/>
    </row>
    <row r="84" spans="2:8" ht="15">
      <c r="B84" s="798"/>
      <c r="C84" s="602"/>
      <c r="D84" s="799"/>
      <c r="E84" s="800"/>
      <c r="F84" s="801"/>
      <c r="G84" s="801"/>
      <c r="H84" s="602"/>
    </row>
    <row r="85" spans="2:8" ht="15">
      <c r="B85" s="798"/>
      <c r="C85" s="602"/>
      <c r="D85" s="799"/>
      <c r="E85" s="800"/>
      <c r="F85" s="801"/>
      <c r="G85" s="801"/>
      <c r="H85" s="602"/>
    </row>
    <row r="86" spans="2:8" ht="15">
      <c r="B86" s="798"/>
      <c r="C86" s="602"/>
      <c r="D86" s="799"/>
      <c r="E86" s="800"/>
      <c r="F86" s="801"/>
      <c r="G86" s="801"/>
      <c r="H86" s="602"/>
    </row>
    <row r="87" spans="2:8" ht="15">
      <c r="B87" s="798"/>
      <c r="C87" s="602"/>
      <c r="D87" s="799"/>
      <c r="E87" s="800"/>
      <c r="F87" s="801"/>
      <c r="G87" s="801"/>
      <c r="H87" s="602"/>
    </row>
    <row r="88" spans="2:8" ht="15">
      <c r="B88" s="798"/>
      <c r="C88" s="602"/>
      <c r="D88" s="799"/>
      <c r="E88" s="800"/>
      <c r="F88" s="801"/>
      <c r="G88" s="801"/>
      <c r="H88" s="602"/>
    </row>
    <row r="89" spans="2:8" ht="15">
      <c r="B89" s="798"/>
      <c r="C89" s="602"/>
      <c r="D89" s="799"/>
      <c r="E89" s="800"/>
      <c r="F89" s="801"/>
      <c r="G89" s="801"/>
      <c r="H89" s="602"/>
    </row>
    <row r="90" spans="2:8" ht="15">
      <c r="B90" s="798"/>
      <c r="C90" s="602"/>
      <c r="D90" s="799"/>
      <c r="E90" s="800"/>
      <c r="F90" s="801"/>
      <c r="G90" s="801"/>
      <c r="H90" s="602"/>
    </row>
    <row r="91" spans="2:8" ht="15">
      <c r="B91" s="798"/>
      <c r="C91" s="602"/>
      <c r="D91" s="799"/>
      <c r="E91" s="800"/>
      <c r="F91" s="801"/>
      <c r="G91" s="801"/>
      <c r="H91" s="602"/>
    </row>
    <row r="92" spans="2:8" ht="15">
      <c r="B92" s="798"/>
      <c r="C92" s="602"/>
      <c r="D92" s="799"/>
      <c r="E92" s="800"/>
      <c r="F92" s="801"/>
      <c r="G92" s="801"/>
      <c r="H92" s="602"/>
    </row>
    <row r="93" spans="2:8" ht="15">
      <c r="B93" s="798"/>
      <c r="C93" s="602"/>
      <c r="D93" s="799"/>
      <c r="E93" s="800"/>
      <c r="F93" s="801"/>
      <c r="G93" s="801"/>
      <c r="H93" s="602"/>
    </row>
    <row r="94" spans="2:8" ht="15">
      <c r="B94" s="798"/>
      <c r="C94" s="602"/>
      <c r="D94" s="799"/>
      <c r="E94" s="800"/>
      <c r="F94" s="801"/>
      <c r="G94" s="801"/>
      <c r="H94" s="602"/>
    </row>
    <row r="95" spans="2:8" ht="15">
      <c r="B95" s="798"/>
      <c r="C95" s="602"/>
      <c r="D95" s="799"/>
      <c r="E95" s="800"/>
      <c r="F95" s="801"/>
      <c r="G95" s="801"/>
      <c r="H95" s="602"/>
    </row>
    <row r="96" spans="2:8" ht="15">
      <c r="B96" s="798"/>
      <c r="C96" s="602"/>
      <c r="D96" s="799"/>
      <c r="E96" s="800"/>
      <c r="F96" s="801"/>
      <c r="G96" s="801"/>
      <c r="H96" s="602"/>
    </row>
    <row r="97" spans="2:8" ht="15">
      <c r="B97" s="798"/>
      <c r="C97" s="602"/>
      <c r="D97" s="799"/>
      <c r="E97" s="800"/>
      <c r="F97" s="801"/>
      <c r="G97" s="801"/>
      <c r="H97" s="602"/>
    </row>
    <row r="98" spans="2:8" ht="15">
      <c r="B98" s="798"/>
      <c r="C98" s="602"/>
      <c r="D98" s="799"/>
      <c r="E98" s="800"/>
      <c r="F98" s="801"/>
      <c r="G98" s="801"/>
      <c r="H98" s="602"/>
    </row>
    <row r="99" spans="2:8" ht="15">
      <c r="B99" s="798"/>
      <c r="C99" s="602"/>
      <c r="D99" s="799"/>
      <c r="E99" s="800"/>
      <c r="F99" s="801"/>
      <c r="G99" s="801"/>
      <c r="H99" s="602"/>
    </row>
    <row r="100" spans="2:8" ht="15">
      <c r="B100" s="798"/>
      <c r="C100" s="602"/>
      <c r="D100" s="799"/>
      <c r="E100" s="800"/>
      <c r="F100" s="801"/>
      <c r="G100" s="801"/>
      <c r="H100" s="602"/>
    </row>
    <row r="101" spans="2:8" ht="15">
      <c r="B101" s="798"/>
      <c r="C101" s="602"/>
      <c r="D101" s="799"/>
      <c r="E101" s="800"/>
      <c r="F101" s="801"/>
      <c r="G101" s="801"/>
      <c r="H101" s="602"/>
    </row>
    <row r="102" spans="2:8" ht="15">
      <c r="B102" s="798"/>
      <c r="C102" s="602"/>
      <c r="D102" s="799"/>
      <c r="E102" s="800"/>
      <c r="F102" s="801"/>
      <c r="G102" s="801"/>
      <c r="H102" s="602"/>
    </row>
    <row r="103" spans="2:8" ht="15">
      <c r="B103" s="798"/>
      <c r="C103" s="602"/>
      <c r="D103" s="799"/>
      <c r="E103" s="800"/>
      <c r="F103" s="801"/>
      <c r="G103" s="801"/>
      <c r="H103" s="602"/>
    </row>
    <row r="104" spans="2:8" ht="15">
      <c r="B104" s="798"/>
      <c r="C104" s="602"/>
      <c r="D104" s="799"/>
      <c r="E104" s="800"/>
      <c r="F104" s="801"/>
      <c r="G104" s="801"/>
      <c r="H104" s="602"/>
    </row>
    <row r="105" spans="2:8" ht="15">
      <c r="B105" s="798"/>
      <c r="C105" s="602"/>
      <c r="D105" s="799"/>
      <c r="E105" s="800"/>
      <c r="F105" s="801"/>
      <c r="G105" s="801"/>
      <c r="H105" s="602"/>
    </row>
    <row r="106" spans="2:8" ht="15">
      <c r="B106" s="798"/>
      <c r="C106" s="602"/>
      <c r="D106" s="799"/>
      <c r="E106" s="800"/>
      <c r="F106" s="801"/>
      <c r="G106" s="801"/>
      <c r="H106" s="602"/>
    </row>
    <row r="107" spans="2:8" ht="15">
      <c r="B107" s="798"/>
      <c r="C107" s="602"/>
      <c r="D107" s="799"/>
      <c r="E107" s="800"/>
      <c r="F107" s="801"/>
      <c r="G107" s="801"/>
      <c r="H107" s="602"/>
    </row>
    <row r="108" spans="2:8" ht="15">
      <c r="B108" s="798"/>
      <c r="C108" s="602"/>
      <c r="D108" s="799"/>
      <c r="E108" s="800"/>
      <c r="F108" s="801"/>
      <c r="G108" s="801"/>
      <c r="H108" s="602"/>
    </row>
    <row r="109" spans="2:8" ht="15">
      <c r="B109" s="798"/>
      <c r="C109" s="602"/>
      <c r="D109" s="799"/>
      <c r="E109" s="800"/>
      <c r="F109" s="801"/>
      <c r="G109" s="801"/>
      <c r="H109" s="602"/>
    </row>
    <row r="110" spans="2:8" ht="15">
      <c r="B110" s="798"/>
      <c r="C110" s="602"/>
      <c r="D110" s="799"/>
      <c r="E110" s="800"/>
      <c r="F110" s="801"/>
      <c r="G110" s="801"/>
      <c r="H110" s="602"/>
    </row>
    <row r="111" spans="2:8" ht="15">
      <c r="B111" s="798"/>
      <c r="C111" s="602"/>
      <c r="D111" s="799"/>
      <c r="E111" s="800"/>
      <c r="F111" s="801"/>
      <c r="G111" s="801"/>
      <c r="H111" s="602"/>
    </row>
    <row r="112" spans="2:8" ht="15">
      <c r="B112" s="798"/>
      <c r="C112" s="602"/>
      <c r="D112" s="799"/>
      <c r="E112" s="800"/>
      <c r="F112" s="801"/>
      <c r="G112" s="801"/>
      <c r="H112" s="602"/>
    </row>
    <row r="113" spans="2:8" ht="15">
      <c r="B113" s="798"/>
      <c r="C113" s="602"/>
      <c r="D113" s="799"/>
      <c r="E113" s="800"/>
      <c r="F113" s="801"/>
      <c r="G113" s="801"/>
      <c r="H113" s="602"/>
    </row>
    <row r="114" spans="2:8" ht="15">
      <c r="B114" s="798"/>
      <c r="C114" s="602"/>
      <c r="D114" s="799"/>
      <c r="E114" s="800"/>
      <c r="F114" s="801"/>
      <c r="G114" s="801"/>
      <c r="H114" s="602"/>
    </row>
    <row r="115" spans="2:8" ht="15">
      <c r="B115" s="798"/>
      <c r="C115" s="602"/>
      <c r="D115" s="799"/>
      <c r="E115" s="800"/>
      <c r="F115" s="801"/>
      <c r="G115" s="801"/>
      <c r="H115" s="602"/>
    </row>
    <row r="116" spans="2:8" ht="15">
      <c r="B116" s="798"/>
      <c r="C116" s="602"/>
      <c r="D116" s="799"/>
      <c r="E116" s="800"/>
      <c r="F116" s="801"/>
      <c r="G116" s="801"/>
      <c r="H116" s="602"/>
    </row>
    <row r="117" spans="2:8" ht="15">
      <c r="B117" s="798"/>
      <c r="C117" s="602"/>
      <c r="D117" s="799"/>
      <c r="E117" s="800"/>
      <c r="F117" s="801"/>
      <c r="G117" s="801"/>
      <c r="H117" s="602"/>
    </row>
    <row r="118" spans="2:8" ht="15">
      <c r="B118" s="798"/>
      <c r="C118" s="602"/>
      <c r="D118" s="799"/>
      <c r="E118" s="800"/>
      <c r="F118" s="801"/>
      <c r="G118" s="801"/>
      <c r="H118" s="602"/>
    </row>
    <row r="119" spans="2:8" ht="15">
      <c r="B119" s="798"/>
      <c r="C119" s="602"/>
      <c r="D119" s="799"/>
      <c r="E119" s="800"/>
      <c r="F119" s="801"/>
      <c r="G119" s="801"/>
      <c r="H119" s="602"/>
    </row>
    <row r="120" spans="2:8" ht="15">
      <c r="B120" s="798"/>
      <c r="C120" s="602"/>
      <c r="D120" s="799"/>
      <c r="E120" s="800"/>
      <c r="F120" s="801"/>
      <c r="G120" s="801"/>
      <c r="H120" s="602"/>
    </row>
    <row r="121" spans="2:8" ht="15">
      <c r="B121" s="798"/>
      <c r="C121" s="602"/>
      <c r="D121" s="799"/>
      <c r="E121" s="800"/>
      <c r="F121" s="801"/>
      <c r="G121" s="801"/>
      <c r="H121" s="602"/>
    </row>
    <row r="122" spans="2:8" ht="15">
      <c r="B122" s="798"/>
      <c r="C122" s="602"/>
      <c r="D122" s="799"/>
      <c r="E122" s="800"/>
      <c r="F122" s="801"/>
      <c r="G122" s="801"/>
      <c r="H122" s="602"/>
    </row>
    <row r="123" spans="2:8" ht="15">
      <c r="B123" s="798"/>
      <c r="C123" s="602"/>
      <c r="D123" s="799"/>
      <c r="E123" s="800"/>
      <c r="F123" s="801"/>
      <c r="G123" s="801"/>
      <c r="H123" s="602"/>
    </row>
    <row r="124" spans="2:8" ht="15">
      <c r="B124" s="798"/>
      <c r="C124" s="602"/>
      <c r="D124" s="799"/>
      <c r="E124" s="800"/>
      <c r="F124" s="801"/>
      <c r="G124" s="801"/>
      <c r="H124" s="602"/>
    </row>
    <row r="125" spans="2:8" ht="15">
      <c r="B125" s="798"/>
      <c r="C125" s="602"/>
      <c r="D125" s="799"/>
      <c r="E125" s="800"/>
      <c r="F125" s="801"/>
      <c r="G125" s="801"/>
      <c r="H125" s="602"/>
    </row>
    <row r="126" spans="2:8" ht="15">
      <c r="B126" s="798"/>
      <c r="C126" s="602"/>
      <c r="D126" s="799"/>
      <c r="E126" s="800"/>
      <c r="F126" s="801"/>
      <c r="G126" s="801"/>
      <c r="H126" s="602"/>
    </row>
    <row r="127" spans="2:8" ht="15">
      <c r="B127" s="798"/>
      <c r="C127" s="602"/>
      <c r="D127" s="799"/>
      <c r="E127" s="800"/>
      <c r="F127" s="801"/>
      <c r="G127" s="801"/>
      <c r="H127" s="602"/>
    </row>
    <row r="128" spans="2:8" ht="15">
      <c r="B128" s="798"/>
      <c r="C128" s="602"/>
      <c r="D128" s="799"/>
      <c r="E128" s="800"/>
      <c r="F128" s="801"/>
      <c r="G128" s="801"/>
      <c r="H128" s="602"/>
    </row>
    <row r="129" spans="2:8" ht="15">
      <c r="B129" s="798"/>
      <c r="C129" s="602"/>
      <c r="D129" s="799"/>
      <c r="E129" s="800"/>
      <c r="F129" s="801"/>
      <c r="G129" s="801"/>
      <c r="H129" s="602"/>
    </row>
    <row r="130" spans="2:8" ht="15">
      <c r="B130" s="798"/>
      <c r="C130" s="602"/>
      <c r="D130" s="799"/>
      <c r="E130" s="800"/>
      <c r="F130" s="801"/>
      <c r="G130" s="801"/>
      <c r="H130" s="602"/>
    </row>
    <row r="131" spans="2:8" ht="15">
      <c r="B131" s="798"/>
      <c r="C131" s="602"/>
      <c r="D131" s="799"/>
      <c r="E131" s="800"/>
      <c r="F131" s="801"/>
      <c r="G131" s="801"/>
      <c r="H131" s="602"/>
    </row>
    <row r="132" spans="2:8" ht="15">
      <c r="B132" s="798"/>
      <c r="C132" s="602"/>
      <c r="D132" s="799"/>
      <c r="E132" s="800"/>
      <c r="F132" s="801"/>
      <c r="G132" s="801"/>
      <c r="H132" s="602"/>
    </row>
    <row r="133" spans="2:8" ht="15">
      <c r="B133" s="798"/>
      <c r="C133" s="602"/>
      <c r="D133" s="799"/>
      <c r="E133" s="800"/>
      <c r="F133" s="801"/>
      <c r="G133" s="801"/>
      <c r="H133" s="602"/>
    </row>
    <row r="134" spans="2:8" ht="15">
      <c r="B134" s="798"/>
      <c r="C134" s="602"/>
      <c r="D134" s="799"/>
      <c r="E134" s="800"/>
      <c r="F134" s="801"/>
      <c r="G134" s="801"/>
      <c r="H134" s="602"/>
    </row>
    <row r="135" spans="2:8" ht="15">
      <c r="B135" s="798"/>
      <c r="C135" s="602"/>
      <c r="D135" s="799"/>
      <c r="E135" s="800"/>
      <c r="F135" s="801"/>
      <c r="G135" s="801"/>
      <c r="H135" s="602"/>
    </row>
    <row r="136" spans="2:8" ht="15">
      <c r="B136" s="798"/>
      <c r="C136" s="602"/>
      <c r="D136" s="799"/>
      <c r="E136" s="800"/>
      <c r="F136" s="801"/>
      <c r="G136" s="801"/>
      <c r="H136" s="602"/>
    </row>
    <row r="137" spans="2:8" ht="15">
      <c r="B137" s="798"/>
      <c r="C137" s="602"/>
      <c r="D137" s="799"/>
      <c r="E137" s="800"/>
      <c r="F137" s="801"/>
      <c r="G137" s="801"/>
      <c r="H137" s="602"/>
    </row>
    <row r="138" spans="2:8" ht="15">
      <c r="B138" s="798"/>
      <c r="C138" s="602"/>
      <c r="D138" s="799"/>
      <c r="E138" s="800"/>
      <c r="F138" s="801"/>
      <c r="G138" s="801"/>
      <c r="H138" s="602"/>
    </row>
    <row r="139" spans="2:8" ht="15">
      <c r="B139" s="798"/>
      <c r="C139" s="602"/>
      <c r="D139" s="799"/>
      <c r="E139" s="800"/>
      <c r="F139" s="801"/>
      <c r="G139" s="801"/>
      <c r="H139" s="602"/>
    </row>
    <row r="140" spans="2:8" ht="15">
      <c r="B140" s="798"/>
      <c r="C140" s="602"/>
      <c r="D140" s="799"/>
      <c r="E140" s="800"/>
      <c r="F140" s="801"/>
      <c r="G140" s="801"/>
      <c r="H140" s="602"/>
    </row>
  </sheetData>
  <printOptions horizontalCentered="1" verticalCentered="1"/>
  <pageMargins left="0.75" right="0.75" top="0.6" bottom="0.62" header="0.5" footer="0.5"/>
  <pageSetup fitToHeight="1" fitToWidth="1" horizontalDpi="600" verticalDpi="600" orientation="landscape" scale="48"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3:AH1022"/>
  <sheetViews>
    <sheetView showGridLines="0" zoomScale="50" zoomScaleNormal="50" workbookViewId="0" topLeftCell="A1">
      <selection activeCell="Q10" sqref="Q10"/>
    </sheetView>
  </sheetViews>
  <sheetFormatPr defaultColWidth="8.88671875" defaultRowHeight="15"/>
  <cols>
    <col min="1" max="1" width="8.88671875" style="601" customWidth="1"/>
    <col min="2" max="2" width="13.88671875" style="7" customWidth="1"/>
    <col min="3" max="3" width="34.4453125" style="7" customWidth="1"/>
    <col min="4" max="5" width="17.21484375" style="7" customWidth="1"/>
    <col min="6" max="6" width="2.3359375" style="7" customWidth="1"/>
    <col min="7" max="8" width="17.21484375" style="7" customWidth="1"/>
    <col min="9" max="9" width="1.33203125" style="7" customWidth="1"/>
    <col min="10" max="13" width="23.10546875" style="7" customWidth="1"/>
    <col min="14" max="15" width="8.88671875" style="601" customWidth="1"/>
    <col min="16" max="16" width="8.6640625" style="601" customWidth="1"/>
    <col min="17" max="34" width="8.88671875" style="601" customWidth="1"/>
  </cols>
  <sheetData>
    <row r="1" s="737" customFormat="1" ht="15"/>
    <row r="2" s="737" customFormat="1" ht="15"/>
    <row r="3" spans="12:13" s="737" customFormat="1" ht="15">
      <c r="L3" s="738"/>
      <c r="M3" s="818"/>
    </row>
    <row r="4" spans="12:13" s="737" customFormat="1" ht="15">
      <c r="L4" s="738"/>
      <c r="M4" s="818"/>
    </row>
    <row r="5" spans="12:13" s="742" customFormat="1" ht="15">
      <c r="L5" s="743"/>
      <c r="M5" s="819"/>
    </row>
    <row r="6" s="742" customFormat="1" ht="15"/>
    <row r="7" spans="1:15" s="737" customFormat="1" ht="30" customHeight="1">
      <c r="A7" s="742"/>
      <c r="B7" s="742"/>
      <c r="C7" s="742"/>
      <c r="D7" s="742"/>
      <c r="E7" s="742"/>
      <c r="F7" s="742"/>
      <c r="G7" s="742"/>
      <c r="H7" s="742"/>
      <c r="I7" s="742"/>
      <c r="J7" s="742"/>
      <c r="K7" s="742"/>
      <c r="L7" s="743"/>
      <c r="M7" s="819"/>
      <c r="N7" s="742"/>
      <c r="O7" s="742"/>
    </row>
    <row r="8" spans="1:15" s="737" customFormat="1" ht="30" customHeight="1" thickBot="1">
      <c r="A8" s="742"/>
      <c r="B8" s="742"/>
      <c r="C8" s="742"/>
      <c r="D8" s="742"/>
      <c r="E8" s="742"/>
      <c r="F8" s="742"/>
      <c r="G8" s="742"/>
      <c r="H8" s="750" t="s">
        <v>340</v>
      </c>
      <c r="I8" s="742"/>
      <c r="N8" s="742"/>
      <c r="O8" s="742"/>
    </row>
    <row r="9" spans="1:34" s="390" customFormat="1" ht="45" customHeight="1" thickBot="1">
      <c r="A9" s="703"/>
      <c r="B9" s="827" t="s">
        <v>325</v>
      </c>
      <c r="C9" s="820"/>
      <c r="D9" s="515" t="s">
        <v>286</v>
      </c>
      <c r="E9" s="516"/>
      <c r="F9" s="517"/>
      <c r="G9" s="515" t="s">
        <v>324</v>
      </c>
      <c r="H9" s="516"/>
      <c r="I9" s="518"/>
      <c r="J9" s="515" t="s">
        <v>323</v>
      </c>
      <c r="K9" s="519"/>
      <c r="L9" s="519"/>
      <c r="M9" s="516"/>
      <c r="N9" s="703"/>
      <c r="O9" s="703"/>
      <c r="P9" s="707"/>
      <c r="Q9" s="707"/>
      <c r="R9" s="707"/>
      <c r="S9" s="707"/>
      <c r="T9" s="707"/>
      <c r="U9" s="707"/>
      <c r="V9" s="707"/>
      <c r="W9" s="707"/>
      <c r="X9" s="707"/>
      <c r="Y9" s="707"/>
      <c r="Z9" s="707"/>
      <c r="AA9" s="707"/>
      <c r="AB9" s="707"/>
      <c r="AC9" s="707"/>
      <c r="AD9" s="707"/>
      <c r="AE9" s="707"/>
      <c r="AF9" s="707"/>
      <c r="AG9" s="707"/>
      <c r="AH9" s="707"/>
    </row>
    <row r="10" spans="1:34" s="131" customFormat="1" ht="70.5" customHeight="1" thickBot="1">
      <c r="A10" s="691"/>
      <c r="B10" s="520" t="s">
        <v>326</v>
      </c>
      <c r="C10" s="521" t="s">
        <v>81</v>
      </c>
      <c r="D10" s="522" t="s">
        <v>82</v>
      </c>
      <c r="E10" s="523" t="s">
        <v>5</v>
      </c>
      <c r="F10" s="524"/>
      <c r="G10" s="525" t="s">
        <v>83</v>
      </c>
      <c r="H10" s="523" t="s">
        <v>5</v>
      </c>
      <c r="I10" s="524"/>
      <c r="J10" s="526" t="s">
        <v>322</v>
      </c>
      <c r="K10" s="527" t="s">
        <v>80</v>
      </c>
      <c r="L10" s="520" t="s">
        <v>321</v>
      </c>
      <c r="M10" s="528" t="s">
        <v>320</v>
      </c>
      <c r="N10" s="691"/>
      <c r="O10" s="691"/>
      <c r="P10" s="694"/>
      <c r="Q10" s="694"/>
      <c r="R10" s="694"/>
      <c r="S10" s="694"/>
      <c r="T10" s="694"/>
      <c r="U10" s="694"/>
      <c r="V10" s="694"/>
      <c r="W10" s="694"/>
      <c r="X10" s="694"/>
      <c r="Y10" s="694"/>
      <c r="Z10" s="694"/>
      <c r="AA10" s="694"/>
      <c r="AB10" s="694"/>
      <c r="AC10" s="694"/>
      <c r="AD10" s="694"/>
      <c r="AE10" s="694"/>
      <c r="AF10" s="694"/>
      <c r="AG10" s="694"/>
      <c r="AH10" s="694"/>
    </row>
    <row r="11" spans="1:34" s="45" customFormat="1" ht="60" customHeight="1">
      <c r="A11" s="821"/>
      <c r="B11" s="529"/>
      <c r="C11" s="530"/>
      <c r="D11" s="480"/>
      <c r="E11" s="531"/>
      <c r="F11" s="532"/>
      <c r="G11" s="533"/>
      <c r="H11" s="531"/>
      <c r="I11" s="532"/>
      <c r="J11" s="534">
        <f aca="true" t="shared" si="0" ref="J11:J23">D11-G11</f>
        <v>0</v>
      </c>
      <c r="K11" s="535" t="e">
        <f aca="true" t="shared" si="1" ref="K11:K23">(H11-E11)/(D11-G11)</f>
        <v>#DIV/0!</v>
      </c>
      <c r="L11" s="534">
        <f>$D$24-J11</f>
        <v>0</v>
      </c>
      <c r="M11" s="183" t="e">
        <f>$E$24+J11*K11</f>
        <v>#DIV/0!</v>
      </c>
      <c r="N11" s="821"/>
      <c r="O11" s="821"/>
      <c r="P11" s="648"/>
      <c r="Q11" s="648"/>
      <c r="R11" s="648"/>
      <c r="S11" s="648"/>
      <c r="T11" s="648"/>
      <c r="U11" s="648"/>
      <c r="V11" s="648"/>
      <c r="W11" s="648"/>
      <c r="X11" s="648"/>
      <c r="Y11" s="648"/>
      <c r="Z11" s="648"/>
      <c r="AA11" s="648"/>
      <c r="AB11" s="648"/>
      <c r="AC11" s="648"/>
      <c r="AD11" s="648"/>
      <c r="AE11" s="648"/>
      <c r="AF11" s="648"/>
      <c r="AG11" s="648"/>
      <c r="AH11" s="648"/>
    </row>
    <row r="12" spans="1:34" s="45" customFormat="1" ht="60" customHeight="1">
      <c r="A12" s="821"/>
      <c r="B12" s="536"/>
      <c r="C12" s="537"/>
      <c r="D12" s="538"/>
      <c r="E12" s="539"/>
      <c r="F12" s="532"/>
      <c r="G12" s="536"/>
      <c r="H12" s="539"/>
      <c r="I12" s="532"/>
      <c r="J12" s="540">
        <f t="shared" si="0"/>
        <v>0</v>
      </c>
      <c r="K12" s="541" t="e">
        <f t="shared" si="1"/>
        <v>#DIV/0!</v>
      </c>
      <c r="L12" s="540">
        <f>L11-J12</f>
        <v>0</v>
      </c>
      <c r="M12" s="194" t="e">
        <f>M11+J12*K12</f>
        <v>#DIV/0!</v>
      </c>
      <c r="N12" s="821"/>
      <c r="O12" s="821"/>
      <c r="P12" s="648"/>
      <c r="Q12" s="648"/>
      <c r="R12" s="648"/>
      <c r="S12" s="648"/>
      <c r="T12" s="648"/>
      <c r="U12" s="648"/>
      <c r="V12" s="648"/>
      <c r="W12" s="648"/>
      <c r="X12" s="648"/>
      <c r="Y12" s="648"/>
      <c r="Z12" s="648"/>
      <c r="AA12" s="648"/>
      <c r="AB12" s="648"/>
      <c r="AC12" s="648"/>
      <c r="AD12" s="648"/>
      <c r="AE12" s="648"/>
      <c r="AF12" s="648"/>
      <c r="AG12" s="648"/>
      <c r="AH12" s="648"/>
    </row>
    <row r="13" spans="1:34" s="45" customFormat="1" ht="60" customHeight="1">
      <c r="A13" s="821"/>
      <c r="B13" s="536"/>
      <c r="C13" s="537"/>
      <c r="D13" s="538"/>
      <c r="E13" s="539"/>
      <c r="F13" s="532"/>
      <c r="G13" s="536"/>
      <c r="H13" s="539"/>
      <c r="I13" s="532"/>
      <c r="J13" s="540">
        <f t="shared" si="0"/>
        <v>0</v>
      </c>
      <c r="K13" s="541" t="e">
        <f t="shared" si="1"/>
        <v>#DIV/0!</v>
      </c>
      <c r="L13" s="540">
        <f aca="true" t="shared" si="2" ref="L13:L23">L12-J13</f>
        <v>0</v>
      </c>
      <c r="M13" s="194" t="e">
        <f aca="true" t="shared" si="3" ref="M13:M23">M12+J13*K13</f>
        <v>#DIV/0!</v>
      </c>
      <c r="N13" s="821"/>
      <c r="O13" s="821"/>
      <c r="P13" s="648"/>
      <c r="Q13" s="648"/>
      <c r="R13" s="648"/>
      <c r="S13" s="648"/>
      <c r="T13" s="648"/>
      <c r="U13" s="648"/>
      <c r="V13" s="648"/>
      <c r="W13" s="648"/>
      <c r="X13" s="648"/>
      <c r="Y13" s="648"/>
      <c r="Z13" s="648"/>
      <c r="AA13" s="648"/>
      <c r="AB13" s="648"/>
      <c r="AC13" s="648"/>
      <c r="AD13" s="648"/>
      <c r="AE13" s="648"/>
      <c r="AF13" s="648"/>
      <c r="AG13" s="648"/>
      <c r="AH13" s="648"/>
    </row>
    <row r="14" spans="1:34" s="45" customFormat="1" ht="60" customHeight="1">
      <c r="A14" s="821"/>
      <c r="B14" s="536"/>
      <c r="C14" s="537"/>
      <c r="D14" s="538"/>
      <c r="E14" s="539"/>
      <c r="F14" s="532"/>
      <c r="G14" s="536"/>
      <c r="H14" s="539"/>
      <c r="I14" s="532"/>
      <c r="J14" s="540">
        <f t="shared" si="0"/>
        <v>0</v>
      </c>
      <c r="K14" s="541" t="e">
        <f t="shared" si="1"/>
        <v>#DIV/0!</v>
      </c>
      <c r="L14" s="540">
        <f t="shared" si="2"/>
        <v>0</v>
      </c>
      <c r="M14" s="194" t="e">
        <f t="shared" si="3"/>
        <v>#DIV/0!</v>
      </c>
      <c r="N14" s="821"/>
      <c r="O14" s="821"/>
      <c r="P14" s="648"/>
      <c r="Q14" s="648"/>
      <c r="R14" s="648"/>
      <c r="S14" s="648"/>
      <c r="T14" s="648"/>
      <c r="U14" s="648"/>
      <c r="V14" s="648"/>
      <c r="W14" s="648"/>
      <c r="X14" s="648"/>
      <c r="Y14" s="648"/>
      <c r="Z14" s="648"/>
      <c r="AA14" s="648"/>
      <c r="AB14" s="648"/>
      <c r="AC14" s="648"/>
      <c r="AD14" s="648"/>
      <c r="AE14" s="648"/>
      <c r="AF14" s="648"/>
      <c r="AG14" s="648"/>
      <c r="AH14" s="648"/>
    </row>
    <row r="15" spans="1:34" s="45" customFormat="1" ht="60" customHeight="1">
      <c r="A15" s="821"/>
      <c r="B15" s="536"/>
      <c r="C15" s="537"/>
      <c r="D15" s="538"/>
      <c r="E15" s="539"/>
      <c r="F15" s="532"/>
      <c r="G15" s="536"/>
      <c r="H15" s="539"/>
      <c r="I15" s="532"/>
      <c r="J15" s="540">
        <f t="shared" si="0"/>
        <v>0</v>
      </c>
      <c r="K15" s="541" t="e">
        <f t="shared" si="1"/>
        <v>#DIV/0!</v>
      </c>
      <c r="L15" s="540">
        <f t="shared" si="2"/>
        <v>0</v>
      </c>
      <c r="M15" s="194" t="e">
        <f t="shared" si="3"/>
        <v>#DIV/0!</v>
      </c>
      <c r="N15" s="821"/>
      <c r="O15" s="821"/>
      <c r="P15" s="648"/>
      <c r="Q15" s="648"/>
      <c r="R15" s="648"/>
      <c r="S15" s="648"/>
      <c r="T15" s="648"/>
      <c r="U15" s="648"/>
      <c r="V15" s="648"/>
      <c r="W15" s="648"/>
      <c r="X15" s="648"/>
      <c r="Y15" s="648"/>
      <c r="Z15" s="648"/>
      <c r="AA15" s="648"/>
      <c r="AB15" s="648"/>
      <c r="AC15" s="648"/>
      <c r="AD15" s="648"/>
      <c r="AE15" s="648"/>
      <c r="AF15" s="648"/>
      <c r="AG15" s="648"/>
      <c r="AH15" s="648"/>
    </row>
    <row r="16" spans="1:34" s="45" customFormat="1" ht="60" customHeight="1">
      <c r="A16" s="821"/>
      <c r="B16" s="536"/>
      <c r="C16" s="537"/>
      <c r="D16" s="538"/>
      <c r="E16" s="539"/>
      <c r="F16" s="532"/>
      <c r="G16" s="536"/>
      <c r="H16" s="539"/>
      <c r="I16" s="532"/>
      <c r="J16" s="540">
        <f t="shared" si="0"/>
        <v>0</v>
      </c>
      <c r="K16" s="541" t="e">
        <f t="shared" si="1"/>
        <v>#DIV/0!</v>
      </c>
      <c r="L16" s="540">
        <f t="shared" si="2"/>
        <v>0</v>
      </c>
      <c r="M16" s="194" t="e">
        <f t="shared" si="3"/>
        <v>#DIV/0!</v>
      </c>
      <c r="N16" s="821"/>
      <c r="O16" s="821"/>
      <c r="P16" s="648"/>
      <c r="Q16" s="648"/>
      <c r="R16" s="648"/>
      <c r="S16" s="648"/>
      <c r="T16" s="648"/>
      <c r="U16" s="648"/>
      <c r="V16" s="648"/>
      <c r="W16" s="648"/>
      <c r="X16" s="648"/>
      <c r="Y16" s="648"/>
      <c r="Z16" s="648"/>
      <c r="AA16" s="648"/>
      <c r="AB16" s="648"/>
      <c r="AC16" s="648"/>
      <c r="AD16" s="648"/>
      <c r="AE16" s="648"/>
      <c r="AF16" s="648"/>
      <c r="AG16" s="648"/>
      <c r="AH16" s="648"/>
    </row>
    <row r="17" spans="1:34" s="45" customFormat="1" ht="60" customHeight="1">
      <c r="A17" s="821"/>
      <c r="B17" s="536"/>
      <c r="C17" s="537"/>
      <c r="D17" s="538"/>
      <c r="E17" s="539"/>
      <c r="F17" s="532"/>
      <c r="G17" s="536"/>
      <c r="H17" s="539"/>
      <c r="I17" s="532"/>
      <c r="J17" s="540">
        <f t="shared" si="0"/>
        <v>0</v>
      </c>
      <c r="K17" s="541" t="e">
        <f t="shared" si="1"/>
        <v>#DIV/0!</v>
      </c>
      <c r="L17" s="540">
        <f t="shared" si="2"/>
        <v>0</v>
      </c>
      <c r="M17" s="194" t="e">
        <f t="shared" si="3"/>
        <v>#DIV/0!</v>
      </c>
      <c r="N17" s="821"/>
      <c r="O17" s="821"/>
      <c r="P17" s="648"/>
      <c r="Q17" s="648"/>
      <c r="R17" s="648"/>
      <c r="S17" s="648"/>
      <c r="T17" s="648"/>
      <c r="U17" s="648"/>
      <c r="V17" s="648"/>
      <c r="W17" s="648"/>
      <c r="X17" s="648"/>
      <c r="Y17" s="648"/>
      <c r="Z17" s="648"/>
      <c r="AA17" s="648"/>
      <c r="AB17" s="648"/>
      <c r="AC17" s="648"/>
      <c r="AD17" s="648"/>
      <c r="AE17" s="648"/>
      <c r="AF17" s="648"/>
      <c r="AG17" s="648"/>
      <c r="AH17" s="648"/>
    </row>
    <row r="18" spans="1:34" s="45" customFormat="1" ht="60" customHeight="1">
      <c r="A18" s="821"/>
      <c r="B18" s="536"/>
      <c r="C18" s="537"/>
      <c r="D18" s="538"/>
      <c r="E18" s="539"/>
      <c r="F18" s="532"/>
      <c r="G18" s="536"/>
      <c r="H18" s="539"/>
      <c r="I18" s="532"/>
      <c r="J18" s="540">
        <f t="shared" si="0"/>
        <v>0</v>
      </c>
      <c r="K18" s="541" t="e">
        <f t="shared" si="1"/>
        <v>#DIV/0!</v>
      </c>
      <c r="L18" s="540">
        <f t="shared" si="2"/>
        <v>0</v>
      </c>
      <c r="M18" s="194" t="e">
        <f t="shared" si="3"/>
        <v>#DIV/0!</v>
      </c>
      <c r="N18" s="821"/>
      <c r="O18" s="821"/>
      <c r="P18" s="648"/>
      <c r="Q18" s="648"/>
      <c r="R18" s="648"/>
      <c r="S18" s="648"/>
      <c r="T18" s="648"/>
      <c r="U18" s="648"/>
      <c r="V18" s="648"/>
      <c r="W18" s="648"/>
      <c r="X18" s="648"/>
      <c r="Y18" s="648"/>
      <c r="Z18" s="648"/>
      <c r="AA18" s="648"/>
      <c r="AB18" s="648"/>
      <c r="AC18" s="648"/>
      <c r="AD18" s="648"/>
      <c r="AE18" s="648"/>
      <c r="AF18" s="648"/>
      <c r="AG18" s="648"/>
      <c r="AH18" s="648"/>
    </row>
    <row r="19" spans="1:34" s="45" customFormat="1" ht="60" customHeight="1">
      <c r="A19" s="821"/>
      <c r="B19" s="536"/>
      <c r="C19" s="537"/>
      <c r="D19" s="538"/>
      <c r="E19" s="539"/>
      <c r="F19" s="532"/>
      <c r="G19" s="536"/>
      <c r="H19" s="539"/>
      <c r="I19" s="532"/>
      <c r="J19" s="540">
        <f>D19-G19</f>
        <v>0</v>
      </c>
      <c r="K19" s="541" t="e">
        <f>(H19-E19)/(D19-G19)</f>
        <v>#DIV/0!</v>
      </c>
      <c r="L19" s="540">
        <f t="shared" si="2"/>
        <v>0</v>
      </c>
      <c r="M19" s="194" t="e">
        <f t="shared" si="3"/>
        <v>#DIV/0!</v>
      </c>
      <c r="N19" s="821"/>
      <c r="O19" s="821"/>
      <c r="P19" s="648"/>
      <c r="Q19" s="648"/>
      <c r="R19" s="648"/>
      <c r="S19" s="648"/>
      <c r="T19" s="648"/>
      <c r="U19" s="648"/>
      <c r="V19" s="648"/>
      <c r="W19" s="648"/>
      <c r="X19" s="648"/>
      <c r="Y19" s="648"/>
      <c r="Z19" s="648"/>
      <c r="AA19" s="648"/>
      <c r="AB19" s="648"/>
      <c r="AC19" s="648"/>
      <c r="AD19" s="648"/>
      <c r="AE19" s="648"/>
      <c r="AF19" s="648"/>
      <c r="AG19" s="648"/>
      <c r="AH19" s="648"/>
    </row>
    <row r="20" spans="1:34" s="45" customFormat="1" ht="60" customHeight="1">
      <c r="A20" s="821"/>
      <c r="B20" s="536"/>
      <c r="C20" s="537"/>
      <c r="D20" s="538"/>
      <c r="E20" s="539"/>
      <c r="F20" s="532"/>
      <c r="G20" s="536"/>
      <c r="H20" s="539"/>
      <c r="I20" s="532"/>
      <c r="J20" s="540">
        <f t="shared" si="0"/>
        <v>0</v>
      </c>
      <c r="K20" s="541" t="e">
        <f t="shared" si="1"/>
        <v>#DIV/0!</v>
      </c>
      <c r="L20" s="540">
        <f t="shared" si="2"/>
        <v>0</v>
      </c>
      <c r="M20" s="194" t="e">
        <f t="shared" si="3"/>
        <v>#DIV/0!</v>
      </c>
      <c r="N20" s="821"/>
      <c r="O20" s="821"/>
      <c r="P20" s="648"/>
      <c r="Q20" s="648"/>
      <c r="R20" s="648"/>
      <c r="S20" s="648"/>
      <c r="T20" s="648"/>
      <c r="U20" s="648"/>
      <c r="V20" s="648"/>
      <c r="W20" s="648"/>
      <c r="X20" s="648"/>
      <c r="Y20" s="648"/>
      <c r="Z20" s="648"/>
      <c r="AA20" s="648"/>
      <c r="AB20" s="648"/>
      <c r="AC20" s="648"/>
      <c r="AD20" s="648"/>
      <c r="AE20" s="648"/>
      <c r="AF20" s="648"/>
      <c r="AG20" s="648"/>
      <c r="AH20" s="648"/>
    </row>
    <row r="21" spans="1:34" s="45" customFormat="1" ht="60" customHeight="1">
      <c r="A21" s="821"/>
      <c r="B21" s="536"/>
      <c r="C21" s="537"/>
      <c r="D21" s="538"/>
      <c r="E21" s="539"/>
      <c r="F21" s="532"/>
      <c r="G21" s="536"/>
      <c r="H21" s="539"/>
      <c r="I21" s="532"/>
      <c r="J21" s="540">
        <f t="shared" si="0"/>
        <v>0</v>
      </c>
      <c r="K21" s="541" t="e">
        <f t="shared" si="1"/>
        <v>#DIV/0!</v>
      </c>
      <c r="L21" s="540">
        <f t="shared" si="2"/>
        <v>0</v>
      </c>
      <c r="M21" s="194" t="e">
        <f t="shared" si="3"/>
        <v>#DIV/0!</v>
      </c>
      <c r="N21" s="821"/>
      <c r="O21" s="821"/>
      <c r="P21" s="648"/>
      <c r="Q21" s="648"/>
      <c r="R21" s="648"/>
      <c r="S21" s="648"/>
      <c r="T21" s="648"/>
      <c r="U21" s="648"/>
      <c r="V21" s="648"/>
      <c r="W21" s="648"/>
      <c r="X21" s="648"/>
      <c r="Y21" s="648"/>
      <c r="Z21" s="648"/>
      <c r="AA21" s="648"/>
      <c r="AB21" s="648"/>
      <c r="AC21" s="648"/>
      <c r="AD21" s="648"/>
      <c r="AE21" s="648"/>
      <c r="AF21" s="648"/>
      <c r="AG21" s="648"/>
      <c r="AH21" s="648"/>
    </row>
    <row r="22" spans="1:34" s="45" customFormat="1" ht="60" customHeight="1">
      <c r="A22" s="821"/>
      <c r="B22" s="536"/>
      <c r="C22" s="537"/>
      <c r="D22" s="538"/>
      <c r="E22" s="539"/>
      <c r="F22" s="532"/>
      <c r="G22" s="536"/>
      <c r="H22" s="539"/>
      <c r="I22" s="532"/>
      <c r="J22" s="540">
        <f t="shared" si="0"/>
        <v>0</v>
      </c>
      <c r="K22" s="541" t="e">
        <f t="shared" si="1"/>
        <v>#DIV/0!</v>
      </c>
      <c r="L22" s="540">
        <f t="shared" si="2"/>
        <v>0</v>
      </c>
      <c r="M22" s="194" t="e">
        <f t="shared" si="3"/>
        <v>#DIV/0!</v>
      </c>
      <c r="N22" s="821"/>
      <c r="O22" s="821"/>
      <c r="P22" s="648"/>
      <c r="Q22" s="648"/>
      <c r="R22" s="648"/>
      <c r="S22" s="648"/>
      <c r="T22" s="648"/>
      <c r="U22" s="648"/>
      <c r="V22" s="648"/>
      <c r="W22" s="648"/>
      <c r="X22" s="648"/>
      <c r="Y22" s="648"/>
      <c r="Z22" s="648"/>
      <c r="AA22" s="648"/>
      <c r="AB22" s="648"/>
      <c r="AC22" s="648"/>
      <c r="AD22" s="648"/>
      <c r="AE22" s="648"/>
      <c r="AF22" s="648"/>
      <c r="AG22" s="648"/>
      <c r="AH22" s="648"/>
    </row>
    <row r="23" spans="1:34" s="45" customFormat="1" ht="60" customHeight="1" thickBot="1">
      <c r="A23" s="821"/>
      <c r="B23" s="542"/>
      <c r="C23" s="543"/>
      <c r="D23" s="544"/>
      <c r="E23" s="545"/>
      <c r="F23" s="546"/>
      <c r="G23" s="542"/>
      <c r="H23" s="545"/>
      <c r="I23" s="546"/>
      <c r="J23" s="547">
        <f t="shared" si="0"/>
        <v>0</v>
      </c>
      <c r="K23" s="548" t="e">
        <f t="shared" si="1"/>
        <v>#DIV/0!</v>
      </c>
      <c r="L23" s="547">
        <f t="shared" si="2"/>
        <v>0</v>
      </c>
      <c r="M23" s="185" t="e">
        <f t="shared" si="3"/>
        <v>#DIV/0!</v>
      </c>
      <c r="N23" s="821"/>
      <c r="O23" s="821"/>
      <c r="P23" s="648"/>
      <c r="Q23" s="648"/>
      <c r="R23" s="648"/>
      <c r="S23" s="648"/>
      <c r="T23" s="648"/>
      <c r="U23" s="648"/>
      <c r="V23" s="648"/>
      <c r="W23" s="648"/>
      <c r="X23" s="648"/>
      <c r="Y23" s="648"/>
      <c r="Z23" s="648"/>
      <c r="AA23" s="648"/>
      <c r="AB23" s="648"/>
      <c r="AC23" s="648"/>
      <c r="AD23" s="648"/>
      <c r="AE23" s="648"/>
      <c r="AF23" s="648"/>
      <c r="AG23" s="648"/>
      <c r="AH23" s="648"/>
    </row>
    <row r="24" spans="1:34" s="231" customFormat="1" ht="60" customHeight="1" thickBot="1">
      <c r="A24" s="821"/>
      <c r="B24" s="728"/>
      <c r="C24" s="728"/>
      <c r="D24" s="825">
        <f>SUM(D11:D23)</f>
        <v>0</v>
      </c>
      <c r="E24" s="826">
        <f>SUM(E11:E23)</f>
        <v>0</v>
      </c>
      <c r="F24" s="549"/>
      <c r="G24" s="825">
        <f>SUM(G11:G23)</f>
        <v>0</v>
      </c>
      <c r="H24" s="826">
        <f>SUM(H11:H23)</f>
        <v>0</v>
      </c>
      <c r="I24" s="550"/>
      <c r="J24" s="822"/>
      <c r="K24" s="823"/>
      <c r="L24" s="766"/>
      <c r="M24" s="824"/>
      <c r="N24" s="821"/>
      <c r="O24" s="821"/>
      <c r="P24" s="648"/>
      <c r="Q24" s="648"/>
      <c r="R24" s="648"/>
      <c r="S24" s="648"/>
      <c r="T24" s="648"/>
      <c r="U24" s="648"/>
      <c r="V24" s="648"/>
      <c r="W24" s="648"/>
      <c r="X24" s="648"/>
      <c r="Y24" s="648"/>
      <c r="Z24" s="648"/>
      <c r="AA24" s="648"/>
      <c r="AB24" s="648"/>
      <c r="AC24" s="648"/>
      <c r="AD24" s="648"/>
      <c r="AE24" s="648"/>
      <c r="AF24" s="648"/>
      <c r="AG24" s="648"/>
      <c r="AH24" s="648"/>
    </row>
    <row r="25" spans="1:15" s="601" customFormat="1" ht="30" customHeight="1">
      <c r="A25" s="46"/>
      <c r="B25" s="796"/>
      <c r="C25" s="796"/>
      <c r="D25" s="796"/>
      <c r="E25" s="796"/>
      <c r="F25" s="796"/>
      <c r="G25" s="796"/>
      <c r="H25" s="796"/>
      <c r="I25" s="796"/>
      <c r="J25" s="796"/>
      <c r="K25" s="796"/>
      <c r="L25" s="796"/>
      <c r="M25" s="796"/>
      <c r="N25" s="46"/>
      <c r="O25" s="46"/>
    </row>
    <row r="26" spans="1:15" s="601" customFormat="1" ht="15">
      <c r="A26" s="46"/>
      <c r="B26" s="796"/>
      <c r="C26" s="796"/>
      <c r="D26" s="796"/>
      <c r="E26" s="796"/>
      <c r="F26" s="796"/>
      <c r="G26" s="796"/>
      <c r="H26" s="796"/>
      <c r="I26" s="796"/>
      <c r="J26" s="796"/>
      <c r="K26" s="796"/>
      <c r="L26" s="796"/>
      <c r="M26" s="796"/>
      <c r="N26" s="46"/>
      <c r="O26" s="46"/>
    </row>
    <row r="27" spans="1:15" s="601" customFormat="1" ht="15">
      <c r="A27" s="46"/>
      <c r="B27" s="796"/>
      <c r="C27" s="796"/>
      <c r="D27" s="796"/>
      <c r="E27" s="796"/>
      <c r="F27" s="796"/>
      <c r="G27" s="796"/>
      <c r="H27" s="796"/>
      <c r="I27" s="796"/>
      <c r="J27" s="796"/>
      <c r="K27" s="796"/>
      <c r="L27" s="796"/>
      <c r="M27" s="796"/>
      <c r="N27" s="46"/>
      <c r="O27" s="46"/>
    </row>
    <row r="28" spans="1:15" s="601" customFormat="1" ht="15">
      <c r="A28" s="46"/>
      <c r="B28" s="796"/>
      <c r="C28" s="796"/>
      <c r="D28" s="796"/>
      <c r="E28" s="796"/>
      <c r="F28" s="796"/>
      <c r="G28" s="796"/>
      <c r="H28" s="796"/>
      <c r="I28" s="796"/>
      <c r="J28" s="796"/>
      <c r="K28" s="796"/>
      <c r="L28" s="796"/>
      <c r="M28" s="796"/>
      <c r="N28" s="46"/>
      <c r="O28" s="46"/>
    </row>
    <row r="29" spans="1:15" s="601" customFormat="1" ht="15">
      <c r="A29" s="46"/>
      <c r="B29" s="796"/>
      <c r="C29" s="796"/>
      <c r="D29" s="796"/>
      <c r="E29" s="796"/>
      <c r="F29" s="796"/>
      <c r="G29" s="796"/>
      <c r="H29" s="796"/>
      <c r="I29" s="796"/>
      <c r="J29" s="796"/>
      <c r="K29" s="796"/>
      <c r="L29" s="796"/>
      <c r="M29" s="796"/>
      <c r="N29" s="46"/>
      <c r="O29" s="46"/>
    </row>
    <row r="30" spans="2:13" s="601" customFormat="1" ht="15">
      <c r="B30" s="602"/>
      <c r="C30" s="602"/>
      <c r="D30" s="602"/>
      <c r="E30" s="602"/>
      <c r="F30" s="602"/>
      <c r="G30" s="602"/>
      <c r="H30" s="602"/>
      <c r="I30" s="602"/>
      <c r="J30" s="602"/>
      <c r="K30" s="602"/>
      <c r="L30" s="602"/>
      <c r="M30" s="602"/>
    </row>
    <row r="31" spans="2:13" s="601" customFormat="1" ht="15">
      <c r="B31" s="602"/>
      <c r="C31" s="602"/>
      <c r="D31" s="602"/>
      <c r="E31" s="602"/>
      <c r="F31" s="602"/>
      <c r="G31" s="602"/>
      <c r="H31" s="602"/>
      <c r="I31" s="602"/>
      <c r="J31" s="602"/>
      <c r="K31" s="602"/>
      <c r="L31" s="602"/>
      <c r="M31" s="602"/>
    </row>
    <row r="32" spans="2:13" s="601" customFormat="1" ht="15">
      <c r="B32" s="602"/>
      <c r="C32" s="602"/>
      <c r="D32" s="602"/>
      <c r="E32" s="602"/>
      <c r="F32" s="602"/>
      <c r="G32" s="602"/>
      <c r="H32" s="602"/>
      <c r="I32" s="602"/>
      <c r="J32" s="602"/>
      <c r="K32" s="602"/>
      <c r="L32" s="602"/>
      <c r="M32" s="602"/>
    </row>
    <row r="33" spans="2:13" ht="15">
      <c r="B33" s="602"/>
      <c r="C33" s="602"/>
      <c r="D33" s="602"/>
      <c r="E33" s="602"/>
      <c r="F33" s="602"/>
      <c r="G33" s="602"/>
      <c r="H33" s="602"/>
      <c r="I33" s="602"/>
      <c r="J33" s="602"/>
      <c r="K33" s="602"/>
      <c r="L33" s="602"/>
      <c r="M33" s="602"/>
    </row>
    <row r="34" spans="2:13" ht="15">
      <c r="B34" s="602"/>
      <c r="C34" s="602"/>
      <c r="D34" s="602"/>
      <c r="E34" s="602"/>
      <c r="F34" s="602"/>
      <c r="G34" s="602"/>
      <c r="H34" s="602"/>
      <c r="I34" s="602"/>
      <c r="J34" s="602"/>
      <c r="K34" s="602"/>
      <c r="L34" s="602"/>
      <c r="M34" s="602"/>
    </row>
    <row r="35" spans="2:13" ht="15">
      <c r="B35" s="602"/>
      <c r="C35" s="602"/>
      <c r="D35" s="602"/>
      <c r="E35" s="602"/>
      <c r="F35" s="602"/>
      <c r="G35" s="602"/>
      <c r="H35" s="602"/>
      <c r="I35" s="602"/>
      <c r="J35" s="602"/>
      <c r="K35" s="602"/>
      <c r="L35" s="602"/>
      <c r="M35" s="602"/>
    </row>
    <row r="36" spans="2:13" ht="15">
      <c r="B36" s="602"/>
      <c r="C36" s="602"/>
      <c r="D36" s="602"/>
      <c r="E36" s="602"/>
      <c r="F36" s="602"/>
      <c r="G36" s="602"/>
      <c r="H36" s="602"/>
      <c r="I36" s="602"/>
      <c r="J36" s="602"/>
      <c r="K36" s="602"/>
      <c r="L36" s="602"/>
      <c r="M36" s="602"/>
    </row>
    <row r="37" spans="2:13" ht="15">
      <c r="B37" s="602"/>
      <c r="C37" s="602"/>
      <c r="D37" s="602"/>
      <c r="E37" s="602"/>
      <c r="F37" s="602"/>
      <c r="G37" s="602"/>
      <c r="H37" s="602"/>
      <c r="I37" s="602"/>
      <c r="J37" s="602"/>
      <c r="K37" s="602"/>
      <c r="L37" s="602"/>
      <c r="M37" s="602"/>
    </row>
    <row r="38" spans="2:13" ht="15">
      <c r="B38" s="602"/>
      <c r="C38" s="602"/>
      <c r="D38" s="602"/>
      <c r="E38" s="602"/>
      <c r="F38" s="602"/>
      <c r="G38" s="602"/>
      <c r="H38" s="602"/>
      <c r="I38" s="602"/>
      <c r="J38" s="602"/>
      <c r="K38" s="602"/>
      <c r="L38" s="602"/>
      <c r="M38" s="602"/>
    </row>
    <row r="39" spans="2:13" ht="15">
      <c r="B39" s="602"/>
      <c r="C39" s="602"/>
      <c r="D39" s="602"/>
      <c r="E39" s="602"/>
      <c r="F39" s="602"/>
      <c r="G39" s="602"/>
      <c r="H39" s="602"/>
      <c r="I39" s="602"/>
      <c r="J39" s="602"/>
      <c r="K39" s="602"/>
      <c r="L39" s="602"/>
      <c r="M39" s="602"/>
    </row>
    <row r="40" spans="2:13" ht="15">
      <c r="B40" s="602"/>
      <c r="C40" s="602"/>
      <c r="D40" s="602"/>
      <c r="E40" s="602"/>
      <c r="F40" s="602"/>
      <c r="G40" s="602"/>
      <c r="H40" s="602"/>
      <c r="I40" s="602"/>
      <c r="J40" s="602"/>
      <c r="K40" s="602"/>
      <c r="L40" s="602"/>
      <c r="M40" s="602"/>
    </row>
    <row r="41" spans="2:13" ht="15">
      <c r="B41" s="602"/>
      <c r="C41" s="602"/>
      <c r="D41" s="602"/>
      <c r="E41" s="602"/>
      <c r="F41" s="602"/>
      <c r="G41" s="602"/>
      <c r="H41" s="602"/>
      <c r="I41" s="602"/>
      <c r="J41" s="602"/>
      <c r="K41" s="602"/>
      <c r="L41" s="602"/>
      <c r="M41" s="602"/>
    </row>
    <row r="42" spans="2:13" ht="15">
      <c r="B42" s="602"/>
      <c r="C42" s="602"/>
      <c r="D42" s="602"/>
      <c r="E42" s="602"/>
      <c r="F42" s="602"/>
      <c r="G42" s="602"/>
      <c r="H42" s="602"/>
      <c r="I42" s="602"/>
      <c r="J42" s="602"/>
      <c r="K42" s="602"/>
      <c r="L42" s="602"/>
      <c r="M42" s="602"/>
    </row>
    <row r="43" spans="2:13" ht="15">
      <c r="B43" s="602"/>
      <c r="C43" s="602"/>
      <c r="D43" s="602"/>
      <c r="E43" s="602"/>
      <c r="F43" s="602"/>
      <c r="G43" s="602"/>
      <c r="H43" s="602"/>
      <c r="I43" s="602"/>
      <c r="J43" s="602"/>
      <c r="K43" s="602"/>
      <c r="L43" s="602"/>
      <c r="M43" s="602"/>
    </row>
    <row r="44" spans="2:13" ht="15">
      <c r="B44" s="602"/>
      <c r="C44" s="602"/>
      <c r="D44" s="602"/>
      <c r="E44" s="602"/>
      <c r="F44" s="602"/>
      <c r="G44" s="602"/>
      <c r="H44" s="602"/>
      <c r="I44" s="602"/>
      <c r="J44" s="602"/>
      <c r="K44" s="602"/>
      <c r="L44" s="602"/>
      <c r="M44" s="602"/>
    </row>
    <row r="45" spans="2:13" ht="15">
      <c r="B45" s="602"/>
      <c r="C45" s="602"/>
      <c r="D45" s="602"/>
      <c r="E45" s="602"/>
      <c r="F45" s="602"/>
      <c r="G45" s="602"/>
      <c r="H45" s="602"/>
      <c r="I45" s="602"/>
      <c r="J45" s="602"/>
      <c r="K45" s="602"/>
      <c r="L45" s="602"/>
      <c r="M45" s="602"/>
    </row>
    <row r="46" spans="2:13" ht="15">
      <c r="B46" s="602"/>
      <c r="C46" s="602"/>
      <c r="D46" s="602"/>
      <c r="E46" s="602"/>
      <c r="F46" s="602"/>
      <c r="G46" s="602"/>
      <c r="H46" s="602"/>
      <c r="I46" s="602"/>
      <c r="J46" s="602"/>
      <c r="K46" s="602"/>
      <c r="L46" s="602"/>
      <c r="M46" s="602"/>
    </row>
    <row r="47" spans="2:13" ht="15">
      <c r="B47" s="602"/>
      <c r="C47" s="602"/>
      <c r="D47" s="602"/>
      <c r="E47" s="602"/>
      <c r="F47" s="602"/>
      <c r="G47" s="602"/>
      <c r="H47" s="602"/>
      <c r="I47" s="602"/>
      <c r="J47" s="602"/>
      <c r="K47" s="602"/>
      <c r="L47" s="602"/>
      <c r="M47" s="602"/>
    </row>
    <row r="48" spans="2:13" ht="15">
      <c r="B48" s="602"/>
      <c r="C48" s="602"/>
      <c r="D48" s="602"/>
      <c r="E48" s="602"/>
      <c r="F48" s="602"/>
      <c r="G48" s="602"/>
      <c r="H48" s="602"/>
      <c r="I48" s="602"/>
      <c r="J48" s="602"/>
      <c r="K48" s="602"/>
      <c r="L48" s="602"/>
      <c r="M48" s="602"/>
    </row>
    <row r="49" spans="2:13" ht="15">
      <c r="B49" s="602"/>
      <c r="C49" s="602"/>
      <c r="D49" s="602"/>
      <c r="E49" s="602"/>
      <c r="F49" s="602"/>
      <c r="G49" s="602"/>
      <c r="H49" s="602"/>
      <c r="I49" s="602"/>
      <c r="J49" s="602"/>
      <c r="K49" s="602"/>
      <c r="L49" s="602"/>
      <c r="M49" s="602"/>
    </row>
    <row r="50" spans="2:13" ht="15">
      <c r="B50" s="602"/>
      <c r="C50" s="602"/>
      <c r="D50" s="602"/>
      <c r="E50" s="602"/>
      <c r="F50" s="602"/>
      <c r="G50" s="602"/>
      <c r="H50" s="602"/>
      <c r="I50" s="602"/>
      <c r="J50" s="602"/>
      <c r="K50" s="602"/>
      <c r="L50" s="602"/>
      <c r="M50" s="602"/>
    </row>
    <row r="51" spans="2:13" ht="15">
      <c r="B51" s="602"/>
      <c r="C51" s="602"/>
      <c r="D51" s="602"/>
      <c r="E51" s="602"/>
      <c r="F51" s="602"/>
      <c r="G51" s="602"/>
      <c r="H51" s="602"/>
      <c r="I51" s="602"/>
      <c r="J51" s="602"/>
      <c r="K51" s="602"/>
      <c r="L51" s="602"/>
      <c r="M51" s="602"/>
    </row>
    <row r="52" spans="2:13" ht="15">
      <c r="B52" s="602"/>
      <c r="C52" s="602"/>
      <c r="D52" s="602"/>
      <c r="E52" s="602"/>
      <c r="F52" s="602"/>
      <c r="G52" s="602"/>
      <c r="H52" s="602"/>
      <c r="I52" s="602"/>
      <c r="J52" s="602"/>
      <c r="K52" s="602"/>
      <c r="L52" s="602"/>
      <c r="M52" s="602"/>
    </row>
    <row r="53" spans="2:13" ht="15">
      <c r="B53" s="602"/>
      <c r="C53" s="602"/>
      <c r="D53" s="602"/>
      <c r="E53" s="602"/>
      <c r="F53" s="602"/>
      <c r="G53" s="602"/>
      <c r="H53" s="602"/>
      <c r="I53" s="602"/>
      <c r="J53" s="602"/>
      <c r="K53" s="602"/>
      <c r="L53" s="602"/>
      <c r="M53" s="602"/>
    </row>
    <row r="54" spans="2:13" ht="15">
      <c r="B54" s="602"/>
      <c r="C54" s="602"/>
      <c r="D54" s="602"/>
      <c r="E54" s="602"/>
      <c r="F54" s="602"/>
      <c r="G54" s="602"/>
      <c r="H54" s="602"/>
      <c r="I54" s="602"/>
      <c r="J54" s="602"/>
      <c r="K54" s="602"/>
      <c r="L54" s="602"/>
      <c r="M54" s="602"/>
    </row>
    <row r="55" spans="2:13" ht="15">
      <c r="B55" s="602"/>
      <c r="C55" s="602"/>
      <c r="D55" s="602"/>
      <c r="E55" s="602"/>
      <c r="F55" s="602"/>
      <c r="G55" s="602"/>
      <c r="H55" s="602"/>
      <c r="I55" s="602"/>
      <c r="J55" s="602"/>
      <c r="K55" s="602"/>
      <c r="L55" s="602"/>
      <c r="M55" s="602"/>
    </row>
    <row r="56" spans="2:13" ht="15">
      <c r="B56" s="602"/>
      <c r="C56" s="602"/>
      <c r="D56" s="602"/>
      <c r="E56" s="602"/>
      <c r="F56" s="602"/>
      <c r="G56" s="602"/>
      <c r="H56" s="602"/>
      <c r="I56" s="602"/>
      <c r="J56" s="602"/>
      <c r="K56" s="602"/>
      <c r="L56" s="602"/>
      <c r="M56" s="602"/>
    </row>
    <row r="57" spans="2:13" ht="15">
      <c r="B57" s="602"/>
      <c r="C57" s="602"/>
      <c r="D57" s="602"/>
      <c r="E57" s="602"/>
      <c r="F57" s="602"/>
      <c r="G57" s="602"/>
      <c r="H57" s="602"/>
      <c r="I57" s="602"/>
      <c r="J57" s="602"/>
      <c r="K57" s="602"/>
      <c r="L57" s="602"/>
      <c r="M57" s="602"/>
    </row>
    <row r="58" spans="2:13" ht="15">
      <c r="B58" s="602"/>
      <c r="C58" s="602"/>
      <c r="D58" s="602"/>
      <c r="E58" s="602"/>
      <c r="F58" s="602"/>
      <c r="G58" s="602"/>
      <c r="H58" s="602"/>
      <c r="I58" s="602"/>
      <c r="J58" s="602"/>
      <c r="K58" s="602"/>
      <c r="L58" s="602"/>
      <c r="M58" s="602"/>
    </row>
    <row r="59" spans="2:13" ht="15">
      <c r="B59" s="602"/>
      <c r="C59" s="602"/>
      <c r="D59" s="602"/>
      <c r="E59" s="602"/>
      <c r="F59" s="602"/>
      <c r="G59" s="602"/>
      <c r="H59" s="602"/>
      <c r="I59" s="602"/>
      <c r="J59" s="602"/>
      <c r="K59" s="602"/>
      <c r="L59" s="602"/>
      <c r="M59" s="602"/>
    </row>
    <row r="60" spans="2:13" ht="15">
      <c r="B60" s="602"/>
      <c r="C60" s="602"/>
      <c r="D60" s="602"/>
      <c r="E60" s="602"/>
      <c r="F60" s="602"/>
      <c r="G60" s="602"/>
      <c r="H60" s="602"/>
      <c r="I60" s="602"/>
      <c r="J60" s="602"/>
      <c r="K60" s="602"/>
      <c r="L60" s="602"/>
      <c r="M60" s="602"/>
    </row>
    <row r="61" spans="2:13" ht="15">
      <c r="B61" s="602"/>
      <c r="C61" s="602"/>
      <c r="D61" s="602"/>
      <c r="E61" s="602"/>
      <c r="F61" s="602"/>
      <c r="G61" s="602"/>
      <c r="H61" s="602"/>
      <c r="I61" s="602"/>
      <c r="J61" s="602"/>
      <c r="K61" s="602"/>
      <c r="L61" s="602"/>
      <c r="M61" s="602"/>
    </row>
    <row r="62" spans="2:13" ht="15">
      <c r="B62" s="602"/>
      <c r="C62" s="602"/>
      <c r="D62" s="602"/>
      <c r="E62" s="602"/>
      <c r="F62" s="602"/>
      <c r="G62" s="602"/>
      <c r="H62" s="602"/>
      <c r="I62" s="602"/>
      <c r="J62" s="602"/>
      <c r="K62" s="602"/>
      <c r="L62" s="602"/>
      <c r="M62" s="602"/>
    </row>
    <row r="63" spans="2:13" ht="15">
      <c r="B63" s="602"/>
      <c r="C63" s="602"/>
      <c r="D63" s="602"/>
      <c r="E63" s="602"/>
      <c r="F63" s="602"/>
      <c r="G63" s="602"/>
      <c r="H63" s="602"/>
      <c r="I63" s="602"/>
      <c r="J63" s="602"/>
      <c r="K63" s="602"/>
      <c r="L63" s="602"/>
      <c r="M63" s="602"/>
    </row>
    <row r="64" spans="2:13" ht="15">
      <c r="B64" s="602"/>
      <c r="C64" s="602"/>
      <c r="D64" s="602"/>
      <c r="E64" s="602"/>
      <c r="F64" s="602"/>
      <c r="G64" s="602"/>
      <c r="H64" s="602"/>
      <c r="I64" s="602"/>
      <c r="J64" s="602"/>
      <c r="K64" s="602"/>
      <c r="L64" s="602"/>
      <c r="M64" s="602"/>
    </row>
    <row r="65" spans="2:13" ht="15">
      <c r="B65" s="602"/>
      <c r="C65" s="602"/>
      <c r="D65" s="602"/>
      <c r="E65" s="602"/>
      <c r="F65" s="602"/>
      <c r="G65" s="602"/>
      <c r="H65" s="602"/>
      <c r="I65" s="602"/>
      <c r="J65" s="602"/>
      <c r="K65" s="602"/>
      <c r="L65" s="602"/>
      <c r="M65" s="602"/>
    </row>
    <row r="66" spans="2:13" ht="15">
      <c r="B66" s="602"/>
      <c r="C66" s="602"/>
      <c r="D66" s="602"/>
      <c r="E66" s="602"/>
      <c r="F66" s="602"/>
      <c r="G66" s="602"/>
      <c r="H66" s="602"/>
      <c r="I66" s="602"/>
      <c r="J66" s="602"/>
      <c r="K66" s="602"/>
      <c r="L66" s="602"/>
      <c r="M66" s="602"/>
    </row>
    <row r="67" spans="2:13" ht="15">
      <c r="B67" s="602"/>
      <c r="C67" s="602"/>
      <c r="D67" s="602"/>
      <c r="E67" s="602"/>
      <c r="F67" s="602"/>
      <c r="G67" s="602"/>
      <c r="H67" s="602"/>
      <c r="I67" s="602"/>
      <c r="J67" s="602"/>
      <c r="K67" s="602"/>
      <c r="L67" s="602"/>
      <c r="M67" s="602"/>
    </row>
    <row r="68" spans="2:13" ht="15">
      <c r="B68" s="602"/>
      <c r="C68" s="602"/>
      <c r="D68" s="602"/>
      <c r="E68" s="602"/>
      <c r="F68" s="602"/>
      <c r="G68" s="602"/>
      <c r="H68" s="602"/>
      <c r="I68" s="602"/>
      <c r="J68" s="602"/>
      <c r="K68" s="602"/>
      <c r="L68" s="602"/>
      <c r="M68" s="602"/>
    </row>
    <row r="69" spans="2:13" ht="15">
      <c r="B69" s="602"/>
      <c r="C69" s="602"/>
      <c r="D69" s="602"/>
      <c r="E69" s="602"/>
      <c r="F69" s="602"/>
      <c r="G69" s="602"/>
      <c r="H69" s="602"/>
      <c r="I69" s="602"/>
      <c r="J69" s="602"/>
      <c r="K69" s="602"/>
      <c r="L69" s="602"/>
      <c r="M69" s="602"/>
    </row>
    <row r="70" spans="2:13" ht="15">
      <c r="B70" s="602"/>
      <c r="C70" s="602"/>
      <c r="D70" s="602"/>
      <c r="E70" s="602"/>
      <c r="F70" s="602"/>
      <c r="G70" s="602"/>
      <c r="H70" s="602"/>
      <c r="I70" s="602"/>
      <c r="J70" s="602"/>
      <c r="K70" s="602"/>
      <c r="L70" s="602"/>
      <c r="M70" s="602"/>
    </row>
    <row r="71" spans="2:13" ht="15">
      <c r="B71" s="602"/>
      <c r="C71" s="602"/>
      <c r="D71" s="602"/>
      <c r="E71" s="602"/>
      <c r="F71" s="602"/>
      <c r="G71" s="602"/>
      <c r="H71" s="602"/>
      <c r="I71" s="602"/>
      <c r="J71" s="602"/>
      <c r="K71" s="602"/>
      <c r="L71" s="602"/>
      <c r="M71" s="602"/>
    </row>
    <row r="72" spans="2:13" ht="15">
      <c r="B72" s="602"/>
      <c r="C72" s="602"/>
      <c r="D72" s="602"/>
      <c r="E72" s="602"/>
      <c r="F72" s="602"/>
      <c r="G72" s="602"/>
      <c r="H72" s="602"/>
      <c r="I72" s="602"/>
      <c r="J72" s="602"/>
      <c r="K72" s="602"/>
      <c r="L72" s="602"/>
      <c r="M72" s="602"/>
    </row>
    <row r="73" spans="2:13" ht="15">
      <c r="B73" s="602"/>
      <c r="C73" s="602"/>
      <c r="D73" s="602"/>
      <c r="E73" s="602"/>
      <c r="F73" s="602"/>
      <c r="G73" s="602"/>
      <c r="H73" s="602"/>
      <c r="I73" s="602"/>
      <c r="J73" s="602"/>
      <c r="K73" s="602"/>
      <c r="L73" s="602"/>
      <c r="M73" s="602"/>
    </row>
    <row r="74" spans="2:13" ht="15">
      <c r="B74" s="602"/>
      <c r="C74" s="602"/>
      <c r="D74" s="602"/>
      <c r="E74" s="602"/>
      <c r="F74" s="602"/>
      <c r="G74" s="602"/>
      <c r="H74" s="602"/>
      <c r="I74" s="602"/>
      <c r="J74" s="602"/>
      <c r="K74" s="602"/>
      <c r="L74" s="602"/>
      <c r="M74" s="602"/>
    </row>
    <row r="75" spans="2:13" ht="15">
      <c r="B75" s="602"/>
      <c r="C75" s="602"/>
      <c r="D75" s="602"/>
      <c r="E75" s="602"/>
      <c r="F75" s="602"/>
      <c r="G75" s="602"/>
      <c r="H75" s="602"/>
      <c r="I75" s="602"/>
      <c r="J75" s="602"/>
      <c r="K75" s="602"/>
      <c r="L75" s="602"/>
      <c r="M75" s="602"/>
    </row>
    <row r="76" spans="2:13" ht="15">
      <c r="B76" s="602"/>
      <c r="C76" s="602"/>
      <c r="D76" s="602"/>
      <c r="E76" s="602"/>
      <c r="F76" s="602"/>
      <c r="G76" s="602"/>
      <c r="H76" s="602"/>
      <c r="I76" s="602"/>
      <c r="J76" s="602"/>
      <c r="K76" s="602"/>
      <c r="L76" s="602"/>
      <c r="M76" s="602"/>
    </row>
    <row r="77" spans="2:13" ht="15">
      <c r="B77" s="602"/>
      <c r="C77" s="602"/>
      <c r="D77" s="602"/>
      <c r="E77" s="602"/>
      <c r="F77" s="602"/>
      <c r="G77" s="602"/>
      <c r="H77" s="602"/>
      <c r="I77" s="602"/>
      <c r="J77" s="602"/>
      <c r="K77" s="602"/>
      <c r="L77" s="602"/>
      <c r="M77" s="602"/>
    </row>
    <row r="78" spans="2:13" ht="15">
      <c r="B78" s="602"/>
      <c r="C78" s="602"/>
      <c r="D78" s="602"/>
      <c r="E78" s="602"/>
      <c r="F78" s="602"/>
      <c r="G78" s="602"/>
      <c r="H78" s="602"/>
      <c r="I78" s="602"/>
      <c r="J78" s="602"/>
      <c r="K78" s="602"/>
      <c r="L78" s="602"/>
      <c r="M78" s="602"/>
    </row>
    <row r="79" spans="2:13" ht="15">
      <c r="B79" s="602"/>
      <c r="C79" s="602"/>
      <c r="D79" s="602"/>
      <c r="E79" s="602"/>
      <c r="F79" s="602"/>
      <c r="G79" s="602"/>
      <c r="H79" s="602"/>
      <c r="I79" s="602"/>
      <c r="J79" s="602"/>
      <c r="K79" s="602"/>
      <c r="L79" s="602"/>
      <c r="M79" s="602"/>
    </row>
    <row r="80" spans="2:13" ht="15">
      <c r="B80" s="602"/>
      <c r="C80" s="602"/>
      <c r="D80" s="602"/>
      <c r="E80" s="602"/>
      <c r="F80" s="602"/>
      <c r="G80" s="602"/>
      <c r="H80" s="602"/>
      <c r="I80" s="602"/>
      <c r="J80" s="602"/>
      <c r="K80" s="602"/>
      <c r="L80" s="602"/>
      <c r="M80" s="602"/>
    </row>
    <row r="81" spans="2:13" ht="15">
      <c r="B81" s="602"/>
      <c r="C81" s="602"/>
      <c r="D81" s="602"/>
      <c r="E81" s="602"/>
      <c r="F81" s="602"/>
      <c r="G81" s="602"/>
      <c r="H81" s="602"/>
      <c r="I81" s="602"/>
      <c r="J81" s="602"/>
      <c r="K81" s="602"/>
      <c r="L81" s="602"/>
      <c r="M81" s="602"/>
    </row>
    <row r="82" spans="2:13" ht="15">
      <c r="B82" s="602"/>
      <c r="C82" s="602"/>
      <c r="D82" s="602"/>
      <c r="E82" s="602"/>
      <c r="F82" s="602"/>
      <c r="G82" s="602"/>
      <c r="H82" s="602"/>
      <c r="I82" s="602"/>
      <c r="J82" s="602"/>
      <c r="K82" s="602"/>
      <c r="L82" s="602"/>
      <c r="M82" s="602"/>
    </row>
    <row r="83" spans="2:13" ht="15">
      <c r="B83" s="602"/>
      <c r="C83" s="602"/>
      <c r="D83" s="602"/>
      <c r="E83" s="602"/>
      <c r="F83" s="602"/>
      <c r="G83" s="602"/>
      <c r="H83" s="602"/>
      <c r="I83" s="602"/>
      <c r="J83" s="602"/>
      <c r="K83" s="602"/>
      <c r="L83" s="602"/>
      <c r="M83" s="602"/>
    </row>
    <row r="84" spans="2:13" ht="15">
      <c r="B84" s="602"/>
      <c r="C84" s="602"/>
      <c r="D84" s="602"/>
      <c r="E84" s="602"/>
      <c r="F84" s="602"/>
      <c r="G84" s="602"/>
      <c r="H84" s="602"/>
      <c r="I84" s="602"/>
      <c r="J84" s="602"/>
      <c r="K84" s="602"/>
      <c r="L84" s="602"/>
      <c r="M84" s="602"/>
    </row>
    <row r="85" spans="2:13" ht="15">
      <c r="B85" s="602"/>
      <c r="C85" s="602"/>
      <c r="D85" s="602"/>
      <c r="E85" s="602"/>
      <c r="F85" s="602"/>
      <c r="G85" s="602"/>
      <c r="H85" s="602"/>
      <c r="I85" s="602"/>
      <c r="J85" s="602"/>
      <c r="K85" s="602"/>
      <c r="L85" s="602"/>
      <c r="M85" s="602"/>
    </row>
    <row r="86" spans="2:13" ht="15">
      <c r="B86" s="602"/>
      <c r="C86" s="602"/>
      <c r="D86" s="602"/>
      <c r="E86" s="602"/>
      <c r="F86" s="602"/>
      <c r="G86" s="602"/>
      <c r="H86" s="602"/>
      <c r="I86" s="602"/>
      <c r="J86" s="602"/>
      <c r="K86" s="602"/>
      <c r="L86" s="602"/>
      <c r="M86" s="602"/>
    </row>
    <row r="87" spans="2:13" ht="15">
      <c r="B87" s="602"/>
      <c r="C87" s="602"/>
      <c r="D87" s="602"/>
      <c r="E87" s="602"/>
      <c r="F87" s="602"/>
      <c r="G87" s="602"/>
      <c r="H87" s="602"/>
      <c r="I87" s="602"/>
      <c r="J87" s="602"/>
      <c r="K87" s="602"/>
      <c r="L87" s="602"/>
      <c r="M87" s="602"/>
    </row>
    <row r="88" spans="2:13" ht="15">
      <c r="B88" s="602"/>
      <c r="C88" s="602"/>
      <c r="D88" s="602"/>
      <c r="E88" s="602"/>
      <c r="F88" s="602"/>
      <c r="G88" s="602"/>
      <c r="H88" s="602"/>
      <c r="I88" s="602"/>
      <c r="J88" s="602"/>
      <c r="K88" s="602"/>
      <c r="L88" s="602"/>
      <c r="M88" s="602"/>
    </row>
    <row r="89" spans="2:13" ht="15">
      <c r="B89" s="602"/>
      <c r="C89" s="602"/>
      <c r="D89" s="602"/>
      <c r="E89" s="602"/>
      <c r="F89" s="602"/>
      <c r="G89" s="602"/>
      <c r="H89" s="602"/>
      <c r="I89" s="602"/>
      <c r="J89" s="602"/>
      <c r="K89" s="602"/>
      <c r="L89" s="602"/>
      <c r="M89" s="602"/>
    </row>
    <row r="90" spans="2:13" ht="15">
      <c r="B90" s="602"/>
      <c r="C90" s="602"/>
      <c r="D90" s="602"/>
      <c r="E90" s="602"/>
      <c r="F90" s="602"/>
      <c r="G90" s="602"/>
      <c r="H90" s="602"/>
      <c r="I90" s="602"/>
      <c r="J90" s="602"/>
      <c r="K90" s="602"/>
      <c r="L90" s="602"/>
      <c r="M90" s="602"/>
    </row>
    <row r="91" spans="2:13" ht="15">
      <c r="B91" s="602"/>
      <c r="C91" s="602"/>
      <c r="D91" s="602"/>
      <c r="E91" s="602"/>
      <c r="F91" s="602"/>
      <c r="G91" s="602"/>
      <c r="H91" s="602"/>
      <c r="I91" s="602"/>
      <c r="J91" s="602"/>
      <c r="K91" s="602"/>
      <c r="L91" s="602"/>
      <c r="M91" s="602"/>
    </row>
    <row r="92" spans="2:13" ht="15">
      <c r="B92" s="602"/>
      <c r="C92" s="602"/>
      <c r="D92" s="602"/>
      <c r="E92" s="602"/>
      <c r="F92" s="602"/>
      <c r="G92" s="602"/>
      <c r="H92" s="602"/>
      <c r="I92" s="602"/>
      <c r="J92" s="602"/>
      <c r="K92" s="602"/>
      <c r="L92" s="602"/>
      <c r="M92" s="602"/>
    </row>
    <row r="93" spans="2:13" ht="15">
      <c r="B93" s="602"/>
      <c r="C93" s="602"/>
      <c r="D93" s="602"/>
      <c r="E93" s="602"/>
      <c r="F93" s="602"/>
      <c r="G93" s="602"/>
      <c r="H93" s="602"/>
      <c r="I93" s="602"/>
      <c r="J93" s="602"/>
      <c r="K93" s="602"/>
      <c r="L93" s="602"/>
      <c r="M93" s="602"/>
    </row>
    <row r="94" spans="2:13" ht="15">
      <c r="B94" s="602"/>
      <c r="C94" s="602"/>
      <c r="D94" s="602"/>
      <c r="E94" s="602"/>
      <c r="F94" s="602"/>
      <c r="G94" s="602"/>
      <c r="H94" s="602"/>
      <c r="I94" s="602"/>
      <c r="J94" s="602"/>
      <c r="K94" s="602"/>
      <c r="L94" s="602"/>
      <c r="M94" s="602"/>
    </row>
    <row r="95" spans="2:13" ht="15">
      <c r="B95" s="602"/>
      <c r="C95" s="602"/>
      <c r="D95" s="602"/>
      <c r="E95" s="602"/>
      <c r="F95" s="602"/>
      <c r="G95" s="602"/>
      <c r="H95" s="602"/>
      <c r="I95" s="602"/>
      <c r="J95" s="602"/>
      <c r="K95" s="602"/>
      <c r="L95" s="602"/>
      <c r="M95" s="602"/>
    </row>
    <row r="96" spans="2:13" ht="15">
      <c r="B96" s="602"/>
      <c r="C96" s="602"/>
      <c r="D96" s="602"/>
      <c r="E96" s="602"/>
      <c r="F96" s="602"/>
      <c r="G96" s="602"/>
      <c r="H96" s="602"/>
      <c r="I96" s="602"/>
      <c r="J96" s="602"/>
      <c r="K96" s="602"/>
      <c r="L96" s="602"/>
      <c r="M96" s="602"/>
    </row>
    <row r="97" spans="2:13" ht="15">
      <c r="B97" s="602"/>
      <c r="C97" s="602"/>
      <c r="D97" s="602"/>
      <c r="E97" s="602"/>
      <c r="F97" s="602"/>
      <c r="G97" s="602"/>
      <c r="H97" s="602"/>
      <c r="I97" s="602"/>
      <c r="J97" s="602"/>
      <c r="K97" s="602"/>
      <c r="L97" s="602"/>
      <c r="M97" s="602"/>
    </row>
    <row r="98" spans="2:13" ht="15">
      <c r="B98" s="602"/>
      <c r="C98" s="602"/>
      <c r="D98" s="602"/>
      <c r="E98" s="602"/>
      <c r="F98" s="602"/>
      <c r="G98" s="602"/>
      <c r="H98" s="602"/>
      <c r="I98" s="602"/>
      <c r="J98" s="602"/>
      <c r="K98" s="602"/>
      <c r="L98" s="602"/>
      <c r="M98" s="602"/>
    </row>
    <row r="99" spans="2:13" ht="15">
      <c r="B99" s="602"/>
      <c r="C99" s="602"/>
      <c r="D99" s="602"/>
      <c r="E99" s="602"/>
      <c r="F99" s="602"/>
      <c r="G99" s="602"/>
      <c r="H99" s="602"/>
      <c r="I99" s="602"/>
      <c r="J99" s="602"/>
      <c r="K99" s="602"/>
      <c r="L99" s="602"/>
      <c r="M99" s="602"/>
    </row>
    <row r="100" spans="2:13" ht="15">
      <c r="B100" s="602"/>
      <c r="C100" s="602"/>
      <c r="D100" s="602"/>
      <c r="E100" s="602"/>
      <c r="F100" s="602"/>
      <c r="G100" s="602"/>
      <c r="H100" s="602"/>
      <c r="I100" s="602"/>
      <c r="J100" s="602"/>
      <c r="K100" s="602"/>
      <c r="L100" s="602"/>
      <c r="M100" s="602"/>
    </row>
    <row r="101" spans="2:13" ht="15">
      <c r="B101" s="602"/>
      <c r="C101" s="602"/>
      <c r="D101" s="602"/>
      <c r="E101" s="602"/>
      <c r="F101" s="602"/>
      <c r="G101" s="602"/>
      <c r="H101" s="602"/>
      <c r="I101" s="602"/>
      <c r="J101" s="602"/>
      <c r="K101" s="602"/>
      <c r="L101" s="602"/>
      <c r="M101" s="602"/>
    </row>
    <row r="102" spans="2:13" ht="15">
      <c r="B102" s="602"/>
      <c r="C102" s="602"/>
      <c r="D102" s="602"/>
      <c r="E102" s="602"/>
      <c r="F102" s="602"/>
      <c r="G102" s="602"/>
      <c r="H102" s="602"/>
      <c r="I102" s="602"/>
      <c r="J102" s="602"/>
      <c r="K102" s="602"/>
      <c r="L102" s="602"/>
      <c r="M102" s="602"/>
    </row>
    <row r="103" spans="2:13" ht="15">
      <c r="B103" s="602"/>
      <c r="C103" s="602"/>
      <c r="D103" s="602"/>
      <c r="E103" s="602"/>
      <c r="F103" s="602"/>
      <c r="G103" s="602"/>
      <c r="H103" s="602"/>
      <c r="I103" s="602"/>
      <c r="J103" s="602"/>
      <c r="K103" s="602"/>
      <c r="L103" s="602"/>
      <c r="M103" s="602"/>
    </row>
    <row r="104" spans="2:13" ht="15">
      <c r="B104" s="602"/>
      <c r="C104" s="602"/>
      <c r="D104" s="602"/>
      <c r="E104" s="602"/>
      <c r="F104" s="602"/>
      <c r="G104" s="602"/>
      <c r="H104" s="602"/>
      <c r="I104" s="602"/>
      <c r="J104" s="602"/>
      <c r="K104" s="602"/>
      <c r="L104" s="602"/>
      <c r="M104" s="602"/>
    </row>
    <row r="105" spans="2:13" ht="15">
      <c r="B105" s="602"/>
      <c r="C105" s="602"/>
      <c r="D105" s="602"/>
      <c r="E105" s="602"/>
      <c r="F105" s="602"/>
      <c r="G105" s="602"/>
      <c r="H105" s="602"/>
      <c r="I105" s="602"/>
      <c r="J105" s="602"/>
      <c r="K105" s="602"/>
      <c r="L105" s="602"/>
      <c r="M105" s="602"/>
    </row>
    <row r="106" spans="2:13" ht="15">
      <c r="B106" s="602"/>
      <c r="C106" s="602"/>
      <c r="D106" s="602"/>
      <c r="E106" s="602"/>
      <c r="F106" s="602"/>
      <c r="G106" s="602"/>
      <c r="H106" s="602"/>
      <c r="I106" s="602"/>
      <c r="J106" s="602"/>
      <c r="K106" s="602"/>
      <c r="L106" s="602"/>
      <c r="M106" s="602"/>
    </row>
    <row r="107" spans="2:13" ht="15">
      <c r="B107" s="602"/>
      <c r="C107" s="602"/>
      <c r="D107" s="602"/>
      <c r="E107" s="602"/>
      <c r="F107" s="602"/>
      <c r="G107" s="602"/>
      <c r="H107" s="602"/>
      <c r="I107" s="602"/>
      <c r="J107" s="602"/>
      <c r="K107" s="602"/>
      <c r="L107" s="602"/>
      <c r="M107" s="602"/>
    </row>
    <row r="108" spans="2:13" ht="15">
      <c r="B108" s="602"/>
      <c r="C108" s="602"/>
      <c r="D108" s="602"/>
      <c r="E108" s="602"/>
      <c r="F108" s="602"/>
      <c r="G108" s="602"/>
      <c r="H108" s="602"/>
      <c r="I108" s="602"/>
      <c r="J108" s="602"/>
      <c r="K108" s="602"/>
      <c r="L108" s="602"/>
      <c r="M108" s="602"/>
    </row>
    <row r="109" spans="2:13" ht="15">
      <c r="B109" s="602"/>
      <c r="C109" s="602"/>
      <c r="D109" s="602"/>
      <c r="E109" s="602"/>
      <c r="F109" s="602"/>
      <c r="G109" s="602"/>
      <c r="H109" s="602"/>
      <c r="I109" s="602"/>
      <c r="J109" s="602"/>
      <c r="K109" s="602"/>
      <c r="L109" s="602"/>
      <c r="M109" s="602"/>
    </row>
    <row r="110" spans="2:13" ht="15">
      <c r="B110" s="602"/>
      <c r="C110" s="602"/>
      <c r="D110" s="602"/>
      <c r="E110" s="602"/>
      <c r="F110" s="602"/>
      <c r="G110" s="602"/>
      <c r="H110" s="602"/>
      <c r="I110" s="602"/>
      <c r="J110" s="602"/>
      <c r="K110" s="602"/>
      <c r="L110" s="602"/>
      <c r="M110" s="602"/>
    </row>
    <row r="111" spans="2:13" ht="15">
      <c r="B111" s="602"/>
      <c r="C111" s="602"/>
      <c r="D111" s="602"/>
      <c r="E111" s="602"/>
      <c r="F111" s="602"/>
      <c r="G111" s="602"/>
      <c r="H111" s="602"/>
      <c r="I111" s="602"/>
      <c r="J111" s="602"/>
      <c r="K111" s="602"/>
      <c r="L111" s="602"/>
      <c r="M111" s="602"/>
    </row>
    <row r="112" spans="2:13" ht="15">
      <c r="B112" s="602"/>
      <c r="C112" s="602"/>
      <c r="D112" s="602"/>
      <c r="E112" s="602"/>
      <c r="F112" s="602"/>
      <c r="G112" s="602"/>
      <c r="H112" s="602"/>
      <c r="I112" s="602"/>
      <c r="J112" s="602"/>
      <c r="K112" s="602"/>
      <c r="L112" s="602"/>
      <c r="M112" s="602"/>
    </row>
    <row r="113" spans="2:13" ht="15">
      <c r="B113" s="602"/>
      <c r="C113" s="602"/>
      <c r="D113" s="602"/>
      <c r="E113" s="602"/>
      <c r="F113" s="602"/>
      <c r="G113" s="602"/>
      <c r="H113" s="602"/>
      <c r="I113" s="602"/>
      <c r="J113" s="602"/>
      <c r="K113" s="602"/>
      <c r="L113" s="602"/>
      <c r="M113" s="602"/>
    </row>
    <row r="114" spans="2:13" ht="15">
      <c r="B114" s="602"/>
      <c r="C114" s="602"/>
      <c r="D114" s="602"/>
      <c r="E114" s="602"/>
      <c r="F114" s="602"/>
      <c r="G114" s="602"/>
      <c r="H114" s="602"/>
      <c r="I114" s="602"/>
      <c r="J114" s="602"/>
      <c r="K114" s="602"/>
      <c r="L114" s="602"/>
      <c r="M114" s="602"/>
    </row>
    <row r="115" spans="2:13" ht="15">
      <c r="B115" s="602"/>
      <c r="C115" s="602"/>
      <c r="D115" s="602"/>
      <c r="E115" s="602"/>
      <c r="F115" s="602"/>
      <c r="G115" s="602"/>
      <c r="H115" s="602"/>
      <c r="I115" s="602"/>
      <c r="J115" s="602"/>
      <c r="K115" s="602"/>
      <c r="L115" s="602"/>
      <c r="M115" s="602"/>
    </row>
    <row r="116" spans="2:13" ht="15">
      <c r="B116" s="602"/>
      <c r="C116" s="602"/>
      <c r="D116" s="602"/>
      <c r="E116" s="602"/>
      <c r="F116" s="602"/>
      <c r="G116" s="602"/>
      <c r="H116" s="602"/>
      <c r="I116" s="602"/>
      <c r="J116" s="602"/>
      <c r="K116" s="602"/>
      <c r="L116" s="602"/>
      <c r="M116" s="602"/>
    </row>
    <row r="117" spans="2:13" ht="15">
      <c r="B117" s="602"/>
      <c r="C117" s="602"/>
      <c r="D117" s="602"/>
      <c r="E117" s="602"/>
      <c r="F117" s="602"/>
      <c r="G117" s="602"/>
      <c r="H117" s="602"/>
      <c r="I117" s="602"/>
      <c r="J117" s="602"/>
      <c r="K117" s="602"/>
      <c r="L117" s="602"/>
      <c r="M117" s="602"/>
    </row>
    <row r="118" spans="2:13" ht="15">
      <c r="B118" s="602"/>
      <c r="C118" s="602"/>
      <c r="D118" s="602"/>
      <c r="E118" s="602"/>
      <c r="F118" s="602"/>
      <c r="G118" s="602"/>
      <c r="H118" s="602"/>
      <c r="I118" s="602"/>
      <c r="J118" s="602"/>
      <c r="K118" s="602"/>
      <c r="L118" s="602"/>
      <c r="M118" s="602"/>
    </row>
    <row r="119" spans="2:13" ht="15">
      <c r="B119" s="602"/>
      <c r="C119" s="602"/>
      <c r="D119" s="602"/>
      <c r="E119" s="602"/>
      <c r="F119" s="602"/>
      <c r="G119" s="602"/>
      <c r="H119" s="602"/>
      <c r="I119" s="602"/>
      <c r="J119" s="602"/>
      <c r="K119" s="602"/>
      <c r="L119" s="602"/>
      <c r="M119" s="602"/>
    </row>
    <row r="120" spans="2:13" ht="15">
      <c r="B120" s="602"/>
      <c r="C120" s="602"/>
      <c r="D120" s="602"/>
      <c r="E120" s="602"/>
      <c r="F120" s="602"/>
      <c r="G120" s="602"/>
      <c r="H120" s="602"/>
      <c r="I120" s="602"/>
      <c r="J120" s="602"/>
      <c r="K120" s="602"/>
      <c r="L120" s="602"/>
      <c r="M120" s="602"/>
    </row>
    <row r="121" spans="2:13" ht="15">
      <c r="B121" s="602"/>
      <c r="C121" s="602"/>
      <c r="D121" s="602"/>
      <c r="E121" s="602"/>
      <c r="F121" s="602"/>
      <c r="G121" s="602"/>
      <c r="H121" s="602"/>
      <c r="I121" s="602"/>
      <c r="J121" s="602"/>
      <c r="K121" s="602"/>
      <c r="L121" s="602"/>
      <c r="M121" s="602"/>
    </row>
    <row r="122" spans="2:13" ht="15">
      <c r="B122" s="602"/>
      <c r="C122" s="602"/>
      <c r="D122" s="602"/>
      <c r="E122" s="602"/>
      <c r="F122" s="602"/>
      <c r="G122" s="602"/>
      <c r="H122" s="602"/>
      <c r="I122" s="602"/>
      <c r="J122" s="602"/>
      <c r="K122" s="602"/>
      <c r="L122" s="602"/>
      <c r="M122" s="602"/>
    </row>
    <row r="123" spans="2:13" ht="15">
      <c r="B123" s="602"/>
      <c r="C123" s="602"/>
      <c r="D123" s="602"/>
      <c r="E123" s="602"/>
      <c r="F123" s="602"/>
      <c r="G123" s="602"/>
      <c r="H123" s="602"/>
      <c r="I123" s="602"/>
      <c r="J123" s="602"/>
      <c r="K123" s="602"/>
      <c r="L123" s="602"/>
      <c r="M123" s="602"/>
    </row>
    <row r="124" spans="2:13" ht="15">
      <c r="B124" s="602"/>
      <c r="C124" s="602"/>
      <c r="D124" s="602"/>
      <c r="E124" s="602"/>
      <c r="F124" s="602"/>
      <c r="G124" s="602"/>
      <c r="H124" s="602"/>
      <c r="I124" s="602"/>
      <c r="J124" s="602"/>
      <c r="K124" s="602"/>
      <c r="L124" s="602"/>
      <c r="M124" s="602"/>
    </row>
    <row r="125" spans="2:13" ht="15">
      <c r="B125" s="602"/>
      <c r="C125" s="602"/>
      <c r="D125" s="602"/>
      <c r="E125" s="602"/>
      <c r="F125" s="602"/>
      <c r="G125" s="602"/>
      <c r="H125" s="602"/>
      <c r="I125" s="602"/>
      <c r="J125" s="602"/>
      <c r="K125" s="602"/>
      <c r="L125" s="602"/>
      <c r="M125" s="602"/>
    </row>
    <row r="126" spans="2:13" ht="15">
      <c r="B126" s="602"/>
      <c r="C126" s="602"/>
      <c r="D126" s="602"/>
      <c r="E126" s="602"/>
      <c r="F126" s="602"/>
      <c r="G126" s="602"/>
      <c r="H126" s="602"/>
      <c r="I126" s="602"/>
      <c r="J126" s="602"/>
      <c r="K126" s="602"/>
      <c r="L126" s="602"/>
      <c r="M126" s="602"/>
    </row>
    <row r="127" spans="2:13" ht="15">
      <c r="B127" s="602"/>
      <c r="C127" s="602"/>
      <c r="D127" s="602"/>
      <c r="E127" s="602"/>
      <c r="F127" s="602"/>
      <c r="G127" s="602"/>
      <c r="H127" s="602"/>
      <c r="I127" s="602"/>
      <c r="J127" s="602"/>
      <c r="K127" s="602"/>
      <c r="L127" s="602"/>
      <c r="M127" s="602"/>
    </row>
    <row r="128" spans="2:13" ht="15">
      <c r="B128" s="602"/>
      <c r="C128" s="602"/>
      <c r="D128" s="602"/>
      <c r="E128" s="602"/>
      <c r="F128" s="602"/>
      <c r="G128" s="602"/>
      <c r="H128" s="602"/>
      <c r="I128" s="602"/>
      <c r="J128" s="602"/>
      <c r="K128" s="602"/>
      <c r="L128" s="602"/>
      <c r="M128" s="602"/>
    </row>
    <row r="129" spans="2:13" ht="15">
      <c r="B129" s="602"/>
      <c r="C129" s="602"/>
      <c r="D129" s="602"/>
      <c r="E129" s="602"/>
      <c r="F129" s="602"/>
      <c r="G129" s="602"/>
      <c r="H129" s="602"/>
      <c r="I129" s="602"/>
      <c r="J129" s="602"/>
      <c r="K129" s="602"/>
      <c r="L129" s="602"/>
      <c r="M129" s="602"/>
    </row>
    <row r="130" spans="2:13" ht="15">
      <c r="B130" s="602"/>
      <c r="C130" s="602"/>
      <c r="D130" s="602"/>
      <c r="E130" s="602"/>
      <c r="F130" s="602"/>
      <c r="G130" s="602"/>
      <c r="H130" s="602"/>
      <c r="I130" s="602"/>
      <c r="J130" s="602"/>
      <c r="K130" s="602"/>
      <c r="L130" s="602"/>
      <c r="M130" s="602"/>
    </row>
    <row r="131" spans="2:13" ht="15">
      <c r="B131" s="602"/>
      <c r="C131" s="602"/>
      <c r="D131" s="602"/>
      <c r="E131" s="602"/>
      <c r="F131" s="602"/>
      <c r="G131" s="602"/>
      <c r="H131" s="602"/>
      <c r="I131" s="602"/>
      <c r="J131" s="602"/>
      <c r="K131" s="602"/>
      <c r="L131" s="602"/>
      <c r="M131" s="602"/>
    </row>
    <row r="132" spans="2:13" ht="15">
      <c r="B132" s="602"/>
      <c r="C132" s="602"/>
      <c r="D132" s="602"/>
      <c r="E132" s="602"/>
      <c r="F132" s="602"/>
      <c r="G132" s="602"/>
      <c r="H132" s="602"/>
      <c r="I132" s="602"/>
      <c r="J132" s="602"/>
      <c r="K132" s="602"/>
      <c r="L132" s="602"/>
      <c r="M132" s="602"/>
    </row>
    <row r="133" spans="2:13" ht="15">
      <c r="B133" s="602"/>
      <c r="C133" s="602"/>
      <c r="D133" s="602"/>
      <c r="E133" s="602"/>
      <c r="F133" s="602"/>
      <c r="G133" s="602"/>
      <c r="H133" s="602"/>
      <c r="I133" s="602"/>
      <c r="J133" s="602"/>
      <c r="K133" s="602"/>
      <c r="L133" s="602"/>
      <c r="M133" s="602"/>
    </row>
    <row r="134" spans="2:13" ht="15">
      <c r="B134" s="602"/>
      <c r="C134" s="602"/>
      <c r="D134" s="602"/>
      <c r="E134" s="602"/>
      <c r="F134" s="602"/>
      <c r="G134" s="602"/>
      <c r="H134" s="602"/>
      <c r="I134" s="602"/>
      <c r="J134" s="602"/>
      <c r="K134" s="602"/>
      <c r="L134" s="602"/>
      <c r="M134" s="602"/>
    </row>
    <row r="135" spans="2:13" ht="15">
      <c r="B135" s="602"/>
      <c r="C135" s="602"/>
      <c r="D135" s="602"/>
      <c r="E135" s="602"/>
      <c r="F135" s="602"/>
      <c r="G135" s="602"/>
      <c r="H135" s="602"/>
      <c r="I135" s="602"/>
      <c r="J135" s="602"/>
      <c r="K135" s="602"/>
      <c r="L135" s="602"/>
      <c r="M135" s="602"/>
    </row>
    <row r="136" spans="2:13" ht="15">
      <c r="B136" s="602"/>
      <c r="C136" s="602"/>
      <c r="D136" s="602"/>
      <c r="E136" s="602"/>
      <c r="F136" s="602"/>
      <c r="G136" s="602"/>
      <c r="H136" s="602"/>
      <c r="I136" s="602"/>
      <c r="J136" s="602"/>
      <c r="K136" s="602"/>
      <c r="L136" s="602"/>
      <c r="M136" s="602"/>
    </row>
    <row r="137" spans="2:13" ht="15">
      <c r="B137" s="602"/>
      <c r="C137" s="602"/>
      <c r="D137" s="602"/>
      <c r="E137" s="602"/>
      <c r="F137" s="602"/>
      <c r="G137" s="602"/>
      <c r="H137" s="602"/>
      <c r="I137" s="602"/>
      <c r="J137" s="602"/>
      <c r="K137" s="602"/>
      <c r="L137" s="602"/>
      <c r="M137" s="602"/>
    </row>
    <row r="138" spans="2:13" ht="15">
      <c r="B138" s="602"/>
      <c r="C138" s="602"/>
      <c r="D138" s="602"/>
      <c r="E138" s="602"/>
      <c r="F138" s="602"/>
      <c r="G138" s="602"/>
      <c r="H138" s="602"/>
      <c r="I138" s="602"/>
      <c r="J138" s="602"/>
      <c r="K138" s="602"/>
      <c r="L138" s="602"/>
      <c r="M138" s="602"/>
    </row>
    <row r="139" spans="2:13" ht="15">
      <c r="B139" s="602"/>
      <c r="C139" s="602"/>
      <c r="D139" s="602"/>
      <c r="E139" s="602"/>
      <c r="F139" s="602"/>
      <c r="G139" s="602"/>
      <c r="H139" s="602"/>
      <c r="I139" s="602"/>
      <c r="J139" s="602"/>
      <c r="K139" s="602"/>
      <c r="L139" s="602"/>
      <c r="M139" s="602"/>
    </row>
    <row r="140" spans="2:13" ht="15">
      <c r="B140" s="602"/>
      <c r="C140" s="602"/>
      <c r="D140" s="602"/>
      <c r="E140" s="602"/>
      <c r="F140" s="602"/>
      <c r="G140" s="602"/>
      <c r="H140" s="602"/>
      <c r="I140" s="602"/>
      <c r="J140" s="602"/>
      <c r="K140" s="602"/>
      <c r="L140" s="602"/>
      <c r="M140" s="602"/>
    </row>
    <row r="141" spans="2:13" ht="15">
      <c r="B141" s="602"/>
      <c r="C141" s="602"/>
      <c r="D141" s="602"/>
      <c r="E141" s="602"/>
      <c r="F141" s="602"/>
      <c r="G141" s="602"/>
      <c r="H141" s="602"/>
      <c r="I141" s="602"/>
      <c r="J141" s="602"/>
      <c r="K141" s="602"/>
      <c r="L141" s="602"/>
      <c r="M141" s="602"/>
    </row>
    <row r="142" spans="2:13" ht="15">
      <c r="B142" s="602"/>
      <c r="C142" s="602"/>
      <c r="D142" s="602"/>
      <c r="E142" s="602"/>
      <c r="F142" s="602"/>
      <c r="G142" s="602"/>
      <c r="H142" s="602"/>
      <c r="I142" s="602"/>
      <c r="J142" s="602"/>
      <c r="K142" s="602"/>
      <c r="L142" s="602"/>
      <c r="M142" s="602"/>
    </row>
    <row r="143" spans="2:13" ht="15">
      <c r="B143" s="602"/>
      <c r="C143" s="602"/>
      <c r="D143" s="602"/>
      <c r="E143" s="602"/>
      <c r="F143" s="602"/>
      <c r="G143" s="602"/>
      <c r="H143" s="602"/>
      <c r="I143" s="602"/>
      <c r="J143" s="602"/>
      <c r="K143" s="602"/>
      <c r="L143" s="602"/>
      <c r="M143" s="602"/>
    </row>
    <row r="144" spans="2:13" ht="15">
      <c r="B144" s="602"/>
      <c r="C144" s="602"/>
      <c r="D144" s="602"/>
      <c r="E144" s="602"/>
      <c r="F144" s="602"/>
      <c r="G144" s="602"/>
      <c r="H144" s="602"/>
      <c r="I144" s="602"/>
      <c r="J144" s="602"/>
      <c r="K144" s="602"/>
      <c r="L144" s="602"/>
      <c r="M144" s="602"/>
    </row>
    <row r="145" spans="2:13" ht="15">
      <c r="B145" s="602"/>
      <c r="C145" s="602"/>
      <c r="D145" s="602"/>
      <c r="E145" s="602"/>
      <c r="F145" s="602"/>
      <c r="G145" s="602"/>
      <c r="H145" s="602"/>
      <c r="I145" s="602"/>
      <c r="J145" s="602"/>
      <c r="K145" s="602"/>
      <c r="L145" s="602"/>
      <c r="M145" s="602"/>
    </row>
    <row r="146" spans="2:13" ht="15">
      <c r="B146" s="602"/>
      <c r="C146" s="602"/>
      <c r="D146" s="602"/>
      <c r="E146" s="602"/>
      <c r="F146" s="602"/>
      <c r="G146" s="602"/>
      <c r="H146" s="602"/>
      <c r="I146" s="602"/>
      <c r="J146" s="602"/>
      <c r="K146" s="602"/>
      <c r="L146" s="602"/>
      <c r="M146" s="602"/>
    </row>
    <row r="147" spans="2:13" ht="15">
      <c r="B147" s="602"/>
      <c r="C147" s="602"/>
      <c r="D147" s="602"/>
      <c r="E147" s="602"/>
      <c r="F147" s="602"/>
      <c r="G147" s="602"/>
      <c r="H147" s="602"/>
      <c r="I147" s="602"/>
      <c r="J147" s="602"/>
      <c r="K147" s="602"/>
      <c r="L147" s="602"/>
      <c r="M147" s="602"/>
    </row>
    <row r="148" spans="2:13" ht="15">
      <c r="B148" s="602"/>
      <c r="C148" s="602"/>
      <c r="D148" s="602"/>
      <c r="E148" s="602"/>
      <c r="F148" s="602"/>
      <c r="G148" s="602"/>
      <c r="H148" s="602"/>
      <c r="I148" s="602"/>
      <c r="J148" s="602"/>
      <c r="K148" s="602"/>
      <c r="L148" s="602"/>
      <c r="M148" s="602"/>
    </row>
    <row r="149" spans="2:13" ht="15">
      <c r="B149" s="602"/>
      <c r="C149" s="602"/>
      <c r="D149" s="602"/>
      <c r="E149" s="602"/>
      <c r="F149" s="602"/>
      <c r="G149" s="602"/>
      <c r="H149" s="602"/>
      <c r="I149" s="602"/>
      <c r="J149" s="602"/>
      <c r="K149" s="602"/>
      <c r="L149" s="602"/>
      <c r="M149" s="602"/>
    </row>
    <row r="150" spans="2:13" ht="15">
      <c r="B150" s="602"/>
      <c r="C150" s="602"/>
      <c r="D150" s="602"/>
      <c r="E150" s="602"/>
      <c r="F150" s="602"/>
      <c r="G150" s="602"/>
      <c r="H150" s="602"/>
      <c r="I150" s="602"/>
      <c r="J150" s="602"/>
      <c r="K150" s="602"/>
      <c r="L150" s="602"/>
      <c r="M150" s="602"/>
    </row>
    <row r="151" spans="2:13" ht="15">
      <c r="B151" s="602"/>
      <c r="C151" s="602"/>
      <c r="D151" s="602"/>
      <c r="E151" s="602"/>
      <c r="F151" s="602"/>
      <c r="G151" s="602"/>
      <c r="H151" s="602"/>
      <c r="I151" s="602"/>
      <c r="J151" s="602"/>
      <c r="K151" s="602"/>
      <c r="L151" s="602"/>
      <c r="M151" s="602"/>
    </row>
    <row r="152" spans="2:13" ht="15">
      <c r="B152" s="602"/>
      <c r="C152" s="602"/>
      <c r="D152" s="602"/>
      <c r="E152" s="602"/>
      <c r="F152" s="602"/>
      <c r="G152" s="602"/>
      <c r="H152" s="602"/>
      <c r="I152" s="602"/>
      <c r="J152" s="602"/>
      <c r="K152" s="602"/>
      <c r="L152" s="602"/>
      <c r="M152" s="602"/>
    </row>
    <row r="153" spans="2:13" ht="15">
      <c r="B153" s="602"/>
      <c r="C153" s="602"/>
      <c r="D153" s="602"/>
      <c r="E153" s="602"/>
      <c r="F153" s="602"/>
      <c r="G153" s="602"/>
      <c r="H153" s="602"/>
      <c r="I153" s="602"/>
      <c r="J153" s="602"/>
      <c r="K153" s="602"/>
      <c r="L153" s="602"/>
      <c r="M153" s="602"/>
    </row>
    <row r="154" spans="2:13" ht="15">
      <c r="B154" s="602"/>
      <c r="C154" s="602"/>
      <c r="D154" s="602"/>
      <c r="E154" s="602"/>
      <c r="F154" s="602"/>
      <c r="G154" s="602"/>
      <c r="H154" s="602"/>
      <c r="I154" s="602"/>
      <c r="J154" s="602"/>
      <c r="K154" s="602"/>
      <c r="L154" s="602"/>
      <c r="M154" s="602"/>
    </row>
    <row r="155" spans="2:13" ht="15">
      <c r="B155" s="602"/>
      <c r="C155" s="602"/>
      <c r="D155" s="602"/>
      <c r="E155" s="602"/>
      <c r="F155" s="602"/>
      <c r="G155" s="602"/>
      <c r="H155" s="602"/>
      <c r="I155" s="602"/>
      <c r="J155" s="602"/>
      <c r="K155" s="602"/>
      <c r="L155" s="602"/>
      <c r="M155" s="602"/>
    </row>
    <row r="156" spans="2:13" ht="15">
      <c r="B156" s="602"/>
      <c r="C156" s="602"/>
      <c r="D156" s="602"/>
      <c r="E156" s="602"/>
      <c r="F156" s="602"/>
      <c r="G156" s="602"/>
      <c r="H156" s="602"/>
      <c r="I156" s="602"/>
      <c r="J156" s="602"/>
      <c r="K156" s="602"/>
      <c r="L156" s="602"/>
      <c r="M156" s="602"/>
    </row>
    <row r="157" spans="2:13" ht="15">
      <c r="B157" s="602"/>
      <c r="C157" s="602"/>
      <c r="D157" s="602"/>
      <c r="E157" s="602"/>
      <c r="F157" s="602"/>
      <c r="G157" s="602"/>
      <c r="H157" s="602"/>
      <c r="I157" s="602"/>
      <c r="J157" s="602"/>
      <c r="K157" s="602"/>
      <c r="L157" s="602"/>
      <c r="M157" s="602"/>
    </row>
    <row r="158" spans="2:13" ht="15">
      <c r="B158" s="602"/>
      <c r="C158" s="602"/>
      <c r="D158" s="602"/>
      <c r="E158" s="602"/>
      <c r="F158" s="602"/>
      <c r="G158" s="602"/>
      <c r="H158" s="602"/>
      <c r="I158" s="602"/>
      <c r="J158" s="602"/>
      <c r="K158" s="602"/>
      <c r="L158" s="602"/>
      <c r="M158" s="602"/>
    </row>
    <row r="159" spans="2:13" ht="15">
      <c r="B159" s="602"/>
      <c r="C159" s="602"/>
      <c r="D159" s="602"/>
      <c r="E159" s="602"/>
      <c r="F159" s="602"/>
      <c r="G159" s="602"/>
      <c r="H159" s="602"/>
      <c r="I159" s="602"/>
      <c r="J159" s="602"/>
      <c r="K159" s="602"/>
      <c r="L159" s="602"/>
      <c r="M159" s="602"/>
    </row>
    <row r="160" spans="2:13" ht="15">
      <c r="B160" s="602"/>
      <c r="C160" s="602"/>
      <c r="D160" s="602"/>
      <c r="E160" s="602"/>
      <c r="F160" s="602"/>
      <c r="G160" s="602"/>
      <c r="H160" s="602"/>
      <c r="I160" s="602"/>
      <c r="J160" s="602"/>
      <c r="K160" s="602"/>
      <c r="L160" s="602"/>
      <c r="M160" s="602"/>
    </row>
    <row r="161" spans="2:13" ht="15">
      <c r="B161" s="602"/>
      <c r="C161" s="602"/>
      <c r="D161" s="602"/>
      <c r="E161" s="602"/>
      <c r="F161" s="602"/>
      <c r="G161" s="602"/>
      <c r="H161" s="602"/>
      <c r="I161" s="602"/>
      <c r="J161" s="602"/>
      <c r="K161" s="602"/>
      <c r="L161" s="602"/>
      <c r="M161" s="602"/>
    </row>
    <row r="162" spans="2:13" ht="15">
      <c r="B162" s="602"/>
      <c r="C162" s="602"/>
      <c r="D162" s="602"/>
      <c r="E162" s="602"/>
      <c r="F162" s="602"/>
      <c r="G162" s="602"/>
      <c r="H162" s="602"/>
      <c r="I162" s="602"/>
      <c r="J162" s="602"/>
      <c r="K162" s="602"/>
      <c r="L162" s="602"/>
      <c r="M162" s="602"/>
    </row>
    <row r="163" spans="2:13" ht="15">
      <c r="B163" s="602"/>
      <c r="C163" s="602"/>
      <c r="D163" s="602"/>
      <c r="E163" s="602"/>
      <c r="F163" s="602"/>
      <c r="G163" s="602"/>
      <c r="H163" s="602"/>
      <c r="I163" s="602"/>
      <c r="J163" s="602"/>
      <c r="K163" s="602"/>
      <c r="L163" s="602"/>
      <c r="M163" s="602"/>
    </row>
    <row r="164" spans="2:13" ht="15">
      <c r="B164" s="602"/>
      <c r="C164" s="602"/>
      <c r="D164" s="602"/>
      <c r="E164" s="602"/>
      <c r="F164" s="602"/>
      <c r="G164" s="602"/>
      <c r="H164" s="602"/>
      <c r="I164" s="602"/>
      <c r="J164" s="602"/>
      <c r="K164" s="602"/>
      <c r="L164" s="602"/>
      <c r="M164" s="602"/>
    </row>
    <row r="165" spans="2:13" ht="15">
      <c r="B165" s="602"/>
      <c r="C165" s="602"/>
      <c r="D165" s="602"/>
      <c r="E165" s="602"/>
      <c r="F165" s="602"/>
      <c r="G165" s="602"/>
      <c r="H165" s="602"/>
      <c r="I165" s="602"/>
      <c r="J165" s="602"/>
      <c r="K165" s="602"/>
      <c r="L165" s="602"/>
      <c r="M165" s="602"/>
    </row>
    <row r="166" spans="2:13" ht="15">
      <c r="B166" s="602"/>
      <c r="C166" s="602"/>
      <c r="D166" s="602"/>
      <c r="E166" s="602"/>
      <c r="F166" s="602"/>
      <c r="G166" s="602"/>
      <c r="H166" s="602"/>
      <c r="I166" s="602"/>
      <c r="J166" s="602"/>
      <c r="K166" s="602"/>
      <c r="L166" s="602"/>
      <c r="M166" s="602"/>
    </row>
    <row r="167" spans="2:13" ht="15">
      <c r="B167" s="602"/>
      <c r="C167" s="602"/>
      <c r="D167" s="602"/>
      <c r="E167" s="602"/>
      <c r="F167" s="602"/>
      <c r="G167" s="602"/>
      <c r="H167" s="602"/>
      <c r="I167" s="602"/>
      <c r="J167" s="602"/>
      <c r="K167" s="602"/>
      <c r="L167" s="602"/>
      <c r="M167" s="602"/>
    </row>
    <row r="168" spans="2:13" ht="15">
      <c r="B168" s="602"/>
      <c r="C168" s="602"/>
      <c r="D168" s="602"/>
      <c r="E168" s="602"/>
      <c r="F168" s="602"/>
      <c r="G168" s="602"/>
      <c r="H168" s="602"/>
      <c r="I168" s="602"/>
      <c r="J168" s="602"/>
      <c r="K168" s="602"/>
      <c r="L168" s="602"/>
      <c r="M168" s="602"/>
    </row>
    <row r="169" spans="2:13" ht="15">
      <c r="B169" s="602"/>
      <c r="C169" s="602"/>
      <c r="D169" s="602"/>
      <c r="E169" s="602"/>
      <c r="F169" s="602"/>
      <c r="G169" s="602"/>
      <c r="H169" s="602"/>
      <c r="I169" s="602"/>
      <c r="J169" s="602"/>
      <c r="K169" s="602"/>
      <c r="L169" s="602"/>
      <c r="M169" s="602"/>
    </row>
    <row r="170" spans="2:13" ht="15">
      <c r="B170" s="602"/>
      <c r="C170" s="602"/>
      <c r="D170" s="602"/>
      <c r="E170" s="602"/>
      <c r="F170" s="602"/>
      <c r="G170" s="602"/>
      <c r="H170" s="602"/>
      <c r="I170" s="602"/>
      <c r="J170" s="602"/>
      <c r="K170" s="602"/>
      <c r="L170" s="602"/>
      <c r="M170" s="602"/>
    </row>
    <row r="171" spans="2:13" ht="15">
      <c r="B171" s="602"/>
      <c r="C171" s="602"/>
      <c r="D171" s="602"/>
      <c r="E171" s="602"/>
      <c r="F171" s="602"/>
      <c r="G171" s="602"/>
      <c r="H171" s="602"/>
      <c r="I171" s="602"/>
      <c r="J171" s="602"/>
      <c r="K171" s="602"/>
      <c r="L171" s="602"/>
      <c r="M171" s="602"/>
    </row>
    <row r="172" spans="2:13" ht="15">
      <c r="B172" s="602"/>
      <c r="C172" s="602"/>
      <c r="D172" s="602"/>
      <c r="E172" s="602"/>
      <c r="F172" s="602"/>
      <c r="G172" s="602"/>
      <c r="H172" s="602"/>
      <c r="I172" s="602"/>
      <c r="J172" s="602"/>
      <c r="K172" s="602"/>
      <c r="L172" s="602"/>
      <c r="M172" s="602"/>
    </row>
    <row r="173" spans="2:13" ht="15">
      <c r="B173" s="602"/>
      <c r="C173" s="602"/>
      <c r="D173" s="602"/>
      <c r="E173" s="602"/>
      <c r="F173" s="602"/>
      <c r="G173" s="602"/>
      <c r="H173" s="602"/>
      <c r="I173" s="602"/>
      <c r="J173" s="602"/>
      <c r="K173" s="602"/>
      <c r="L173" s="602"/>
      <c r="M173" s="602"/>
    </row>
    <row r="174" spans="2:13" ht="15">
      <c r="B174" s="602"/>
      <c r="C174" s="602"/>
      <c r="D174" s="602"/>
      <c r="E174" s="602"/>
      <c r="F174" s="602"/>
      <c r="G174" s="602"/>
      <c r="H174" s="602"/>
      <c r="I174" s="602"/>
      <c r="J174" s="602"/>
      <c r="K174" s="602"/>
      <c r="L174" s="602"/>
      <c r="M174" s="602"/>
    </row>
    <row r="175" spans="2:13" ht="15">
      <c r="B175" s="602"/>
      <c r="C175" s="602"/>
      <c r="D175" s="602"/>
      <c r="E175" s="602"/>
      <c r="F175" s="602"/>
      <c r="G175" s="602"/>
      <c r="H175" s="602"/>
      <c r="I175" s="602"/>
      <c r="J175" s="602"/>
      <c r="K175" s="602"/>
      <c r="L175" s="602"/>
      <c r="M175" s="602"/>
    </row>
    <row r="176" spans="2:13" ht="15">
      <c r="B176" s="602"/>
      <c r="C176" s="602"/>
      <c r="D176" s="602"/>
      <c r="E176" s="602"/>
      <c r="F176" s="602"/>
      <c r="G176" s="602"/>
      <c r="H176" s="602"/>
      <c r="I176" s="602"/>
      <c r="J176" s="602"/>
      <c r="K176" s="602"/>
      <c r="L176" s="602"/>
      <c r="M176" s="602"/>
    </row>
    <row r="177" spans="2:13" ht="15">
      <c r="B177" s="602"/>
      <c r="C177" s="602"/>
      <c r="D177" s="602"/>
      <c r="E177" s="602"/>
      <c r="F177" s="602"/>
      <c r="G177" s="602"/>
      <c r="H177" s="602"/>
      <c r="I177" s="602"/>
      <c r="J177" s="602"/>
      <c r="K177" s="602"/>
      <c r="L177" s="602"/>
      <c r="M177" s="602"/>
    </row>
    <row r="178" spans="2:13" ht="15">
      <c r="B178" s="602"/>
      <c r="C178" s="602"/>
      <c r="D178" s="602"/>
      <c r="E178" s="602"/>
      <c r="F178" s="602"/>
      <c r="G178" s="602"/>
      <c r="H178" s="602"/>
      <c r="I178" s="602"/>
      <c r="J178" s="602"/>
      <c r="K178" s="602"/>
      <c r="L178" s="602"/>
      <c r="M178" s="602"/>
    </row>
    <row r="179" spans="2:13" ht="15">
      <c r="B179" s="602"/>
      <c r="C179" s="602"/>
      <c r="D179" s="602"/>
      <c r="E179" s="602"/>
      <c r="F179" s="602"/>
      <c r="G179" s="602"/>
      <c r="H179" s="602"/>
      <c r="I179" s="602"/>
      <c r="J179" s="602"/>
      <c r="K179" s="602"/>
      <c r="L179" s="602"/>
      <c r="M179" s="602"/>
    </row>
    <row r="180" spans="2:13" ht="15">
      <c r="B180" s="602"/>
      <c r="C180" s="602"/>
      <c r="D180" s="602"/>
      <c r="E180" s="602"/>
      <c r="F180" s="602"/>
      <c r="G180" s="602"/>
      <c r="H180" s="602"/>
      <c r="I180" s="602"/>
      <c r="J180" s="602"/>
      <c r="K180" s="602"/>
      <c r="L180" s="602"/>
      <c r="M180" s="602"/>
    </row>
    <row r="181" spans="2:13" ht="15">
      <c r="B181" s="602"/>
      <c r="C181" s="602"/>
      <c r="D181" s="602"/>
      <c r="E181" s="602"/>
      <c r="F181" s="602"/>
      <c r="G181" s="602"/>
      <c r="H181" s="602"/>
      <c r="I181" s="602"/>
      <c r="J181" s="602"/>
      <c r="K181" s="602"/>
      <c r="L181" s="602"/>
      <c r="M181" s="602"/>
    </row>
    <row r="182" spans="2:13" ht="15">
      <c r="B182" s="602"/>
      <c r="C182" s="602"/>
      <c r="D182" s="602"/>
      <c r="E182" s="602"/>
      <c r="F182" s="602"/>
      <c r="G182" s="602"/>
      <c r="H182" s="602"/>
      <c r="I182" s="602"/>
      <c r="J182" s="602"/>
      <c r="K182" s="602"/>
      <c r="L182" s="602"/>
      <c r="M182" s="602"/>
    </row>
    <row r="183" spans="2:13" ht="15">
      <c r="B183" s="602"/>
      <c r="C183" s="602"/>
      <c r="D183" s="602"/>
      <c r="E183" s="602"/>
      <c r="F183" s="602"/>
      <c r="G183" s="602"/>
      <c r="H183" s="602"/>
      <c r="I183" s="602"/>
      <c r="J183" s="602"/>
      <c r="K183" s="602"/>
      <c r="L183" s="602"/>
      <c r="M183" s="602"/>
    </row>
    <row r="184" spans="2:13" ht="15">
      <c r="B184" s="602"/>
      <c r="C184" s="602"/>
      <c r="D184" s="602"/>
      <c r="E184" s="602"/>
      <c r="F184" s="602"/>
      <c r="G184" s="602"/>
      <c r="H184" s="602"/>
      <c r="I184" s="602"/>
      <c r="J184" s="602"/>
      <c r="K184" s="602"/>
      <c r="L184" s="602"/>
      <c r="M184" s="602"/>
    </row>
    <row r="185" spans="2:13" ht="15">
      <c r="B185" s="602"/>
      <c r="C185" s="602"/>
      <c r="D185" s="602"/>
      <c r="E185" s="602"/>
      <c r="F185" s="602"/>
      <c r="G185" s="602"/>
      <c r="H185" s="602"/>
      <c r="I185" s="602"/>
      <c r="J185" s="602"/>
      <c r="K185" s="602"/>
      <c r="L185" s="602"/>
      <c r="M185" s="602"/>
    </row>
    <row r="186" spans="2:13" ht="15">
      <c r="B186" s="602"/>
      <c r="C186" s="602"/>
      <c r="D186" s="602"/>
      <c r="E186" s="602"/>
      <c r="F186" s="602"/>
      <c r="G186" s="602"/>
      <c r="H186" s="602"/>
      <c r="I186" s="602"/>
      <c r="J186" s="602"/>
      <c r="K186" s="602"/>
      <c r="L186" s="602"/>
      <c r="M186" s="602"/>
    </row>
    <row r="187" spans="2:13" ht="15">
      <c r="B187" s="602"/>
      <c r="C187" s="602"/>
      <c r="D187" s="602"/>
      <c r="E187" s="602"/>
      <c r="F187" s="602"/>
      <c r="G187" s="602"/>
      <c r="H187" s="602"/>
      <c r="I187" s="602"/>
      <c r="J187" s="602"/>
      <c r="K187" s="602"/>
      <c r="L187" s="602"/>
      <c r="M187" s="602"/>
    </row>
    <row r="188" spans="2:13" ht="15">
      <c r="B188" s="602"/>
      <c r="C188" s="602"/>
      <c r="D188" s="602"/>
      <c r="E188" s="602"/>
      <c r="F188" s="602"/>
      <c r="G188" s="602"/>
      <c r="H188" s="602"/>
      <c r="I188" s="602"/>
      <c r="J188" s="602"/>
      <c r="K188" s="602"/>
      <c r="L188" s="602"/>
      <c r="M188" s="602"/>
    </row>
    <row r="189" spans="2:13" ht="15">
      <c r="B189" s="602"/>
      <c r="C189" s="602"/>
      <c r="D189" s="602"/>
      <c r="E189" s="602"/>
      <c r="F189" s="602"/>
      <c r="G189" s="602"/>
      <c r="H189" s="602"/>
      <c r="I189" s="602"/>
      <c r="J189" s="602"/>
      <c r="K189" s="602"/>
      <c r="L189" s="602"/>
      <c r="M189" s="602"/>
    </row>
    <row r="190" spans="2:13" ht="15">
      <c r="B190" s="602"/>
      <c r="C190" s="602"/>
      <c r="D190" s="602"/>
      <c r="E190" s="602"/>
      <c r="F190" s="602"/>
      <c r="G190" s="602"/>
      <c r="H190" s="602"/>
      <c r="I190" s="602"/>
      <c r="J190" s="602"/>
      <c r="K190" s="602"/>
      <c r="L190" s="602"/>
      <c r="M190" s="602"/>
    </row>
    <row r="191" spans="2:13" ht="15">
      <c r="B191" s="602"/>
      <c r="C191" s="602"/>
      <c r="D191" s="602"/>
      <c r="E191" s="602"/>
      <c r="F191" s="602"/>
      <c r="G191" s="602"/>
      <c r="H191" s="602"/>
      <c r="I191" s="602"/>
      <c r="J191" s="602"/>
      <c r="K191" s="602"/>
      <c r="L191" s="602"/>
      <c r="M191" s="602"/>
    </row>
    <row r="192" spans="2:13" ht="15">
      <c r="B192" s="602"/>
      <c r="C192" s="602"/>
      <c r="D192" s="602"/>
      <c r="E192" s="602"/>
      <c r="F192" s="602"/>
      <c r="G192" s="602"/>
      <c r="H192" s="602"/>
      <c r="I192" s="602"/>
      <c r="J192" s="602"/>
      <c r="K192" s="602"/>
      <c r="L192" s="602"/>
      <c r="M192" s="602"/>
    </row>
    <row r="193" spans="2:13" ht="15">
      <c r="B193" s="602"/>
      <c r="C193" s="602"/>
      <c r="D193" s="602"/>
      <c r="E193" s="602"/>
      <c r="F193" s="602"/>
      <c r="G193" s="602"/>
      <c r="H193" s="602"/>
      <c r="I193" s="602"/>
      <c r="J193" s="602"/>
      <c r="K193" s="602"/>
      <c r="L193" s="602"/>
      <c r="M193" s="602"/>
    </row>
    <row r="194" spans="2:13" ht="15">
      <c r="B194" s="602"/>
      <c r="C194" s="602"/>
      <c r="D194" s="602"/>
      <c r="E194" s="602"/>
      <c r="F194" s="602"/>
      <c r="G194" s="602"/>
      <c r="H194" s="602"/>
      <c r="I194" s="602"/>
      <c r="J194" s="602"/>
      <c r="K194" s="602"/>
      <c r="L194" s="602"/>
      <c r="M194" s="602"/>
    </row>
    <row r="195" spans="2:13" ht="15">
      <c r="B195" s="602"/>
      <c r="C195" s="602"/>
      <c r="D195" s="602"/>
      <c r="E195" s="602"/>
      <c r="F195" s="602"/>
      <c r="G195" s="602"/>
      <c r="H195" s="602"/>
      <c r="I195" s="602"/>
      <c r="J195" s="602"/>
      <c r="K195" s="602"/>
      <c r="L195" s="602"/>
      <c r="M195" s="602"/>
    </row>
    <row r="196" spans="2:13" ht="15">
      <c r="B196" s="602"/>
      <c r="C196" s="602"/>
      <c r="D196" s="602"/>
      <c r="E196" s="602"/>
      <c r="F196" s="602"/>
      <c r="G196" s="602"/>
      <c r="H196" s="602"/>
      <c r="I196" s="602"/>
      <c r="J196" s="602"/>
      <c r="K196" s="602"/>
      <c r="L196" s="602"/>
      <c r="M196" s="602"/>
    </row>
    <row r="197" spans="2:13" ht="15">
      <c r="B197" s="602"/>
      <c r="C197" s="602"/>
      <c r="D197" s="602"/>
      <c r="E197" s="602"/>
      <c r="F197" s="602"/>
      <c r="G197" s="602"/>
      <c r="H197" s="602"/>
      <c r="I197" s="602"/>
      <c r="J197" s="602"/>
      <c r="K197" s="602"/>
      <c r="L197" s="602"/>
      <c r="M197" s="602"/>
    </row>
    <row r="198" spans="2:13" ht="15">
      <c r="B198" s="602"/>
      <c r="C198" s="602"/>
      <c r="D198" s="602"/>
      <c r="E198" s="602"/>
      <c r="F198" s="602"/>
      <c r="G198" s="602"/>
      <c r="H198" s="602"/>
      <c r="I198" s="602"/>
      <c r="J198" s="602"/>
      <c r="K198" s="602"/>
      <c r="L198" s="602"/>
      <c r="M198" s="602"/>
    </row>
    <row r="199" spans="2:13" ht="15">
      <c r="B199" s="602"/>
      <c r="C199" s="602"/>
      <c r="D199" s="602"/>
      <c r="E199" s="602"/>
      <c r="F199" s="602"/>
      <c r="G199" s="602"/>
      <c r="H199" s="602"/>
      <c r="I199" s="602"/>
      <c r="J199" s="602"/>
      <c r="K199" s="602"/>
      <c r="L199" s="602"/>
      <c r="M199" s="602"/>
    </row>
    <row r="200" spans="2:13" ht="15">
      <c r="B200" s="602"/>
      <c r="C200" s="602"/>
      <c r="D200" s="602"/>
      <c r="E200" s="602"/>
      <c r="F200" s="602"/>
      <c r="G200" s="602"/>
      <c r="H200" s="602"/>
      <c r="I200" s="602"/>
      <c r="J200" s="602"/>
      <c r="K200" s="602"/>
      <c r="L200" s="602"/>
      <c r="M200" s="602"/>
    </row>
    <row r="201" spans="2:13" ht="15">
      <c r="B201" s="602"/>
      <c r="C201" s="602"/>
      <c r="D201" s="602"/>
      <c r="E201" s="602"/>
      <c r="F201" s="602"/>
      <c r="G201" s="602"/>
      <c r="H201" s="602"/>
      <c r="I201" s="602"/>
      <c r="J201" s="602"/>
      <c r="K201" s="602"/>
      <c r="L201" s="602"/>
      <c r="M201" s="602"/>
    </row>
    <row r="202" spans="2:13" ht="15">
      <c r="B202" s="602"/>
      <c r="C202" s="602"/>
      <c r="D202" s="602"/>
      <c r="E202" s="602"/>
      <c r="F202" s="602"/>
      <c r="G202" s="602"/>
      <c r="H202" s="602"/>
      <c r="I202" s="602"/>
      <c r="J202" s="602"/>
      <c r="K202" s="602"/>
      <c r="L202" s="602"/>
      <c r="M202" s="602"/>
    </row>
    <row r="203" spans="2:13" ht="15">
      <c r="B203" s="602"/>
      <c r="C203" s="602"/>
      <c r="D203" s="602"/>
      <c r="E203" s="602"/>
      <c r="F203" s="602"/>
      <c r="G203" s="602"/>
      <c r="H203" s="602"/>
      <c r="I203" s="602"/>
      <c r="J203" s="602"/>
      <c r="K203" s="602"/>
      <c r="L203" s="602"/>
      <c r="M203" s="602"/>
    </row>
    <row r="204" spans="2:13" ht="15">
      <c r="B204" s="602"/>
      <c r="C204" s="602"/>
      <c r="D204" s="602"/>
      <c r="E204" s="602"/>
      <c r="F204" s="602"/>
      <c r="G204" s="602"/>
      <c r="H204" s="602"/>
      <c r="I204" s="602"/>
      <c r="J204" s="602"/>
      <c r="K204" s="602"/>
      <c r="L204" s="602"/>
      <c r="M204" s="602"/>
    </row>
    <row r="205" spans="2:13" ht="15">
      <c r="B205" s="602"/>
      <c r="C205" s="602"/>
      <c r="D205" s="602"/>
      <c r="E205" s="602"/>
      <c r="F205" s="602"/>
      <c r="G205" s="602"/>
      <c r="H205" s="602"/>
      <c r="I205" s="602"/>
      <c r="J205" s="602"/>
      <c r="K205" s="602"/>
      <c r="L205" s="602"/>
      <c r="M205" s="602"/>
    </row>
    <row r="206" spans="2:13" ht="15">
      <c r="B206" s="602"/>
      <c r="C206" s="602"/>
      <c r="D206" s="602"/>
      <c r="E206" s="602"/>
      <c r="F206" s="602"/>
      <c r="G206" s="602"/>
      <c r="H206" s="602"/>
      <c r="I206" s="602"/>
      <c r="J206" s="602"/>
      <c r="K206" s="602"/>
      <c r="L206" s="602"/>
      <c r="M206" s="602"/>
    </row>
    <row r="207" spans="2:13" ht="15">
      <c r="B207" s="602"/>
      <c r="C207" s="602"/>
      <c r="D207" s="602"/>
      <c r="E207" s="602"/>
      <c r="F207" s="602"/>
      <c r="G207" s="602"/>
      <c r="H207" s="602"/>
      <c r="I207" s="602"/>
      <c r="J207" s="602"/>
      <c r="K207" s="602"/>
      <c r="L207" s="602"/>
      <c r="M207" s="602"/>
    </row>
    <row r="208" spans="2:13" ht="15">
      <c r="B208" s="602"/>
      <c r="C208" s="602"/>
      <c r="D208" s="602"/>
      <c r="E208" s="602"/>
      <c r="F208" s="602"/>
      <c r="G208" s="602"/>
      <c r="H208" s="602"/>
      <c r="I208" s="602"/>
      <c r="J208" s="602"/>
      <c r="K208" s="602"/>
      <c r="L208" s="602"/>
      <c r="M208" s="602"/>
    </row>
    <row r="209" spans="2:13" ht="15">
      <c r="B209" s="602"/>
      <c r="C209" s="602"/>
      <c r="D209" s="602"/>
      <c r="E209" s="602"/>
      <c r="F209" s="602"/>
      <c r="G209" s="602"/>
      <c r="H209" s="602"/>
      <c r="I209" s="602"/>
      <c r="J209" s="602"/>
      <c r="K209" s="602"/>
      <c r="L209" s="602"/>
      <c r="M209" s="602"/>
    </row>
    <row r="210" spans="2:13" ht="15">
      <c r="B210" s="602"/>
      <c r="C210" s="602"/>
      <c r="D210" s="602"/>
      <c r="E210" s="602"/>
      <c r="F210" s="602"/>
      <c r="G210" s="602"/>
      <c r="H210" s="602"/>
      <c r="I210" s="602"/>
      <c r="J210" s="602"/>
      <c r="K210" s="602"/>
      <c r="L210" s="602"/>
      <c r="M210" s="602"/>
    </row>
    <row r="211" spans="2:13" ht="15">
      <c r="B211" s="602"/>
      <c r="C211" s="602"/>
      <c r="D211" s="602"/>
      <c r="E211" s="602"/>
      <c r="F211" s="602"/>
      <c r="G211" s="602"/>
      <c r="H211" s="602"/>
      <c r="I211" s="602"/>
      <c r="J211" s="602"/>
      <c r="K211" s="602"/>
      <c r="L211" s="602"/>
      <c r="M211" s="602"/>
    </row>
    <row r="212" spans="2:13" ht="15">
      <c r="B212" s="602"/>
      <c r="C212" s="602"/>
      <c r="D212" s="602"/>
      <c r="E212" s="602"/>
      <c r="F212" s="602"/>
      <c r="G212" s="602"/>
      <c r="H212" s="602"/>
      <c r="I212" s="602"/>
      <c r="J212" s="602"/>
      <c r="K212" s="602"/>
      <c r="L212" s="602"/>
      <c r="M212" s="602"/>
    </row>
    <row r="213" spans="2:13" ht="15">
      <c r="B213" s="602"/>
      <c r="C213" s="602"/>
      <c r="D213" s="602"/>
      <c r="E213" s="602"/>
      <c r="F213" s="602"/>
      <c r="G213" s="602"/>
      <c r="H213" s="602"/>
      <c r="I213" s="602"/>
      <c r="J213" s="602"/>
      <c r="K213" s="602"/>
      <c r="L213" s="602"/>
      <c r="M213" s="602"/>
    </row>
    <row r="214" spans="2:13" ht="15">
      <c r="B214" s="602"/>
      <c r="C214" s="602"/>
      <c r="D214" s="602"/>
      <c r="E214" s="602"/>
      <c r="F214" s="602"/>
      <c r="G214" s="602"/>
      <c r="H214" s="602"/>
      <c r="I214" s="602"/>
      <c r="J214" s="602"/>
      <c r="K214" s="602"/>
      <c r="L214" s="602"/>
      <c r="M214" s="602"/>
    </row>
    <row r="215" spans="2:13" ht="15">
      <c r="B215" s="602"/>
      <c r="C215" s="602"/>
      <c r="D215" s="602"/>
      <c r="E215" s="602"/>
      <c r="F215" s="602"/>
      <c r="G215" s="602"/>
      <c r="H215" s="602"/>
      <c r="I215" s="602"/>
      <c r="J215" s="602"/>
      <c r="K215" s="602"/>
      <c r="L215" s="602"/>
      <c r="M215" s="602"/>
    </row>
    <row r="216" spans="2:13" ht="15">
      <c r="B216" s="602"/>
      <c r="C216" s="602"/>
      <c r="D216" s="602"/>
      <c r="E216" s="602"/>
      <c r="F216" s="602"/>
      <c r="G216" s="602"/>
      <c r="H216" s="602"/>
      <c r="I216" s="602"/>
      <c r="J216" s="602"/>
      <c r="K216" s="602"/>
      <c r="L216" s="602"/>
      <c r="M216" s="602"/>
    </row>
    <row r="217" spans="2:13" ht="15">
      <c r="B217" s="602"/>
      <c r="C217" s="602"/>
      <c r="D217" s="602"/>
      <c r="E217" s="602"/>
      <c r="F217" s="602"/>
      <c r="G217" s="602"/>
      <c r="H217" s="602"/>
      <c r="I217" s="602"/>
      <c r="J217" s="602"/>
      <c r="K217" s="602"/>
      <c r="L217" s="602"/>
      <c r="M217" s="602"/>
    </row>
    <row r="218" spans="2:13" ht="15">
      <c r="B218" s="602"/>
      <c r="C218" s="602"/>
      <c r="D218" s="602"/>
      <c r="E218" s="602"/>
      <c r="F218" s="602"/>
      <c r="G218" s="602"/>
      <c r="H218" s="602"/>
      <c r="I218" s="602"/>
      <c r="J218" s="602"/>
      <c r="K218" s="602"/>
      <c r="L218" s="602"/>
      <c r="M218" s="602"/>
    </row>
    <row r="219" spans="2:13" ht="15">
      <c r="B219" s="602"/>
      <c r="C219" s="602"/>
      <c r="D219" s="602"/>
      <c r="E219" s="602"/>
      <c r="F219" s="602"/>
      <c r="G219" s="602"/>
      <c r="H219" s="602"/>
      <c r="I219" s="602"/>
      <c r="J219" s="602"/>
      <c r="K219" s="602"/>
      <c r="L219" s="602"/>
      <c r="M219" s="602"/>
    </row>
    <row r="220" spans="2:13" ht="15">
      <c r="B220" s="602"/>
      <c r="C220" s="602"/>
      <c r="D220" s="602"/>
      <c r="E220" s="602"/>
      <c r="F220" s="602"/>
      <c r="G220" s="602"/>
      <c r="H220" s="602"/>
      <c r="I220" s="602"/>
      <c r="J220" s="602"/>
      <c r="K220" s="602"/>
      <c r="L220" s="602"/>
      <c r="M220" s="602"/>
    </row>
    <row r="221" spans="2:13" ht="15">
      <c r="B221" s="602"/>
      <c r="C221" s="602"/>
      <c r="D221" s="602"/>
      <c r="E221" s="602"/>
      <c r="F221" s="602"/>
      <c r="G221" s="602"/>
      <c r="H221" s="602"/>
      <c r="I221" s="602"/>
      <c r="J221" s="602"/>
      <c r="K221" s="602"/>
      <c r="L221" s="602"/>
      <c r="M221" s="602"/>
    </row>
    <row r="222" spans="2:13" ht="15">
      <c r="B222" s="602"/>
      <c r="C222" s="602"/>
      <c r="D222" s="602"/>
      <c r="E222" s="602"/>
      <c r="F222" s="602"/>
      <c r="G222" s="602"/>
      <c r="H222" s="602"/>
      <c r="I222" s="602"/>
      <c r="J222" s="602"/>
      <c r="K222" s="602"/>
      <c r="L222" s="602"/>
      <c r="M222" s="602"/>
    </row>
    <row r="223" spans="2:13" ht="15">
      <c r="B223" s="602"/>
      <c r="C223" s="602"/>
      <c r="D223" s="602"/>
      <c r="E223" s="602"/>
      <c r="F223" s="602"/>
      <c r="G223" s="602"/>
      <c r="H223" s="602"/>
      <c r="I223" s="602"/>
      <c r="J223" s="602"/>
      <c r="K223" s="602"/>
      <c r="L223" s="602"/>
      <c r="M223" s="602"/>
    </row>
    <row r="224" spans="2:13" ht="15">
      <c r="B224" s="602"/>
      <c r="C224" s="602"/>
      <c r="D224" s="602"/>
      <c r="E224" s="602"/>
      <c r="F224" s="602"/>
      <c r="G224" s="602"/>
      <c r="H224" s="602"/>
      <c r="I224" s="602"/>
      <c r="J224" s="602"/>
      <c r="K224" s="602"/>
      <c r="L224" s="602"/>
      <c r="M224" s="602"/>
    </row>
    <row r="225" spans="2:13" ht="15">
      <c r="B225" s="602"/>
      <c r="C225" s="602"/>
      <c r="D225" s="602"/>
      <c r="E225" s="602"/>
      <c r="F225" s="602"/>
      <c r="G225" s="602"/>
      <c r="H225" s="602"/>
      <c r="I225" s="602"/>
      <c r="J225" s="602"/>
      <c r="K225" s="602"/>
      <c r="L225" s="602"/>
      <c r="M225" s="602"/>
    </row>
    <row r="226" spans="2:13" ht="15">
      <c r="B226" s="602"/>
      <c r="C226" s="602"/>
      <c r="D226" s="602"/>
      <c r="E226" s="602"/>
      <c r="F226" s="602"/>
      <c r="G226" s="602"/>
      <c r="H226" s="602"/>
      <c r="I226" s="602"/>
      <c r="J226" s="602"/>
      <c r="K226" s="602"/>
      <c r="L226" s="602"/>
      <c r="M226" s="602"/>
    </row>
    <row r="227" spans="2:13" ht="15">
      <c r="B227" s="602"/>
      <c r="C227" s="602"/>
      <c r="D227" s="602"/>
      <c r="E227" s="602"/>
      <c r="F227" s="602"/>
      <c r="G227" s="602"/>
      <c r="H227" s="602"/>
      <c r="I227" s="602"/>
      <c r="J227" s="602"/>
      <c r="K227" s="602"/>
      <c r="L227" s="602"/>
      <c r="M227" s="602"/>
    </row>
    <row r="228" spans="2:13" ht="15">
      <c r="B228" s="602"/>
      <c r="C228" s="602"/>
      <c r="D228" s="602"/>
      <c r="E228" s="602"/>
      <c r="F228" s="602"/>
      <c r="G228" s="602"/>
      <c r="H228" s="602"/>
      <c r="I228" s="602"/>
      <c r="J228" s="602"/>
      <c r="K228" s="602"/>
      <c r="L228" s="602"/>
      <c r="M228" s="602"/>
    </row>
    <row r="229" spans="2:13" ht="15">
      <c r="B229" s="602"/>
      <c r="C229" s="602"/>
      <c r="D229" s="602"/>
      <c r="E229" s="602"/>
      <c r="F229" s="602"/>
      <c r="G229" s="602"/>
      <c r="H229" s="602"/>
      <c r="I229" s="602"/>
      <c r="J229" s="602"/>
      <c r="K229" s="602"/>
      <c r="L229" s="602"/>
      <c r="M229" s="602"/>
    </row>
    <row r="230" spans="2:13" ht="15">
      <c r="B230" s="602"/>
      <c r="C230" s="602"/>
      <c r="D230" s="602"/>
      <c r="E230" s="602"/>
      <c r="F230" s="602"/>
      <c r="G230" s="602"/>
      <c r="H230" s="602"/>
      <c r="I230" s="602"/>
      <c r="J230" s="602"/>
      <c r="K230" s="602"/>
      <c r="L230" s="602"/>
      <c r="M230" s="602"/>
    </row>
    <row r="231" spans="2:13" ht="15">
      <c r="B231" s="602"/>
      <c r="C231" s="602"/>
      <c r="D231" s="602"/>
      <c r="E231" s="602"/>
      <c r="F231" s="602"/>
      <c r="G231" s="602"/>
      <c r="H231" s="602"/>
      <c r="I231" s="602"/>
      <c r="J231" s="602"/>
      <c r="K231" s="602"/>
      <c r="L231" s="602"/>
      <c r="M231" s="602"/>
    </row>
    <row r="232" spans="2:13" ht="15">
      <c r="B232" s="602"/>
      <c r="C232" s="602"/>
      <c r="D232" s="602"/>
      <c r="E232" s="602"/>
      <c r="F232" s="602"/>
      <c r="G232" s="602"/>
      <c r="H232" s="602"/>
      <c r="I232" s="602"/>
      <c r="J232" s="602"/>
      <c r="K232" s="602"/>
      <c r="L232" s="602"/>
      <c r="M232" s="602"/>
    </row>
    <row r="233" spans="2:13" ht="15">
      <c r="B233" s="602"/>
      <c r="C233" s="602"/>
      <c r="D233" s="602"/>
      <c r="E233" s="602"/>
      <c r="F233" s="602"/>
      <c r="G233" s="602"/>
      <c r="H233" s="602"/>
      <c r="I233" s="602"/>
      <c r="J233" s="602"/>
      <c r="K233" s="602"/>
      <c r="L233" s="602"/>
      <c r="M233" s="602"/>
    </row>
    <row r="234" spans="2:13" ht="15">
      <c r="B234" s="602"/>
      <c r="C234" s="602"/>
      <c r="D234" s="602"/>
      <c r="E234" s="602"/>
      <c r="F234" s="602"/>
      <c r="G234" s="602"/>
      <c r="H234" s="602"/>
      <c r="I234" s="602"/>
      <c r="J234" s="602"/>
      <c r="K234" s="602"/>
      <c r="L234" s="602"/>
      <c r="M234" s="602"/>
    </row>
    <row r="235" spans="2:13" ht="15">
      <c r="B235" s="602"/>
      <c r="C235" s="602"/>
      <c r="D235" s="602"/>
      <c r="E235" s="602"/>
      <c r="F235" s="602"/>
      <c r="G235" s="602"/>
      <c r="H235" s="602"/>
      <c r="I235" s="602"/>
      <c r="J235" s="602"/>
      <c r="K235" s="602"/>
      <c r="L235" s="602"/>
      <c r="M235" s="602"/>
    </row>
    <row r="236" spans="2:13" ht="15">
      <c r="B236" s="602"/>
      <c r="C236" s="602"/>
      <c r="D236" s="602"/>
      <c r="E236" s="602"/>
      <c r="F236" s="602"/>
      <c r="G236" s="602"/>
      <c r="H236" s="602"/>
      <c r="I236" s="602"/>
      <c r="J236" s="602"/>
      <c r="K236" s="602"/>
      <c r="L236" s="602"/>
      <c r="M236" s="602"/>
    </row>
    <row r="237" spans="2:13" ht="15">
      <c r="B237" s="602"/>
      <c r="C237" s="602"/>
      <c r="D237" s="602"/>
      <c r="E237" s="602"/>
      <c r="F237" s="602"/>
      <c r="G237" s="602"/>
      <c r="H237" s="602"/>
      <c r="I237" s="602"/>
      <c r="J237" s="602"/>
      <c r="K237" s="602"/>
      <c r="L237" s="602"/>
      <c r="M237" s="602"/>
    </row>
    <row r="238" spans="2:13" ht="15">
      <c r="B238" s="602"/>
      <c r="C238" s="602"/>
      <c r="D238" s="602"/>
      <c r="E238" s="602"/>
      <c r="F238" s="602"/>
      <c r="G238" s="602"/>
      <c r="H238" s="602"/>
      <c r="I238" s="602"/>
      <c r="J238" s="602"/>
      <c r="K238" s="602"/>
      <c r="L238" s="602"/>
      <c r="M238" s="602"/>
    </row>
    <row r="239" spans="2:13" ht="15">
      <c r="B239" s="602"/>
      <c r="C239" s="602"/>
      <c r="D239" s="602"/>
      <c r="E239" s="602"/>
      <c r="F239" s="602"/>
      <c r="G239" s="602"/>
      <c r="H239" s="602"/>
      <c r="I239" s="602"/>
      <c r="J239" s="602"/>
      <c r="K239" s="602"/>
      <c r="L239" s="602"/>
      <c r="M239" s="602"/>
    </row>
    <row r="240" spans="2:13" ht="15">
      <c r="B240" s="602"/>
      <c r="C240" s="602"/>
      <c r="D240" s="602"/>
      <c r="E240" s="602"/>
      <c r="F240" s="602"/>
      <c r="G240" s="602"/>
      <c r="H240" s="602"/>
      <c r="I240" s="602"/>
      <c r="J240" s="602"/>
      <c r="K240" s="602"/>
      <c r="L240" s="602"/>
      <c r="M240" s="602"/>
    </row>
    <row r="241" spans="2:13" ht="15">
      <c r="B241" s="602"/>
      <c r="C241" s="602"/>
      <c r="D241" s="602"/>
      <c r="E241" s="602"/>
      <c r="F241" s="602"/>
      <c r="G241" s="602"/>
      <c r="H241" s="602"/>
      <c r="I241" s="602"/>
      <c r="J241" s="602"/>
      <c r="K241" s="602"/>
      <c r="L241" s="602"/>
      <c r="M241" s="602"/>
    </row>
    <row r="242" spans="2:13" ht="15">
      <c r="B242" s="602"/>
      <c r="C242" s="602"/>
      <c r="D242" s="602"/>
      <c r="E242" s="602"/>
      <c r="F242" s="602"/>
      <c r="G242" s="602"/>
      <c r="H242" s="602"/>
      <c r="I242" s="602"/>
      <c r="J242" s="602"/>
      <c r="K242" s="602"/>
      <c r="L242" s="602"/>
      <c r="M242" s="602"/>
    </row>
    <row r="243" spans="2:13" ht="15">
      <c r="B243" s="602"/>
      <c r="C243" s="602"/>
      <c r="D243" s="602"/>
      <c r="E243" s="602"/>
      <c r="F243" s="602"/>
      <c r="G243" s="602"/>
      <c r="H243" s="602"/>
      <c r="I243" s="602"/>
      <c r="J243" s="602"/>
      <c r="K243" s="602"/>
      <c r="L243" s="602"/>
      <c r="M243" s="602"/>
    </row>
    <row r="244" spans="2:13" ht="15">
      <c r="B244" s="602"/>
      <c r="C244" s="602"/>
      <c r="D244" s="602"/>
      <c r="E244" s="602"/>
      <c r="F244" s="602"/>
      <c r="G244" s="602"/>
      <c r="H244" s="602"/>
      <c r="I244" s="602"/>
      <c r="J244" s="602"/>
      <c r="K244" s="602"/>
      <c r="L244" s="602"/>
      <c r="M244" s="602"/>
    </row>
    <row r="245" spans="2:13" ht="15">
      <c r="B245" s="602"/>
      <c r="C245" s="602"/>
      <c r="D245" s="602"/>
      <c r="E245" s="602"/>
      <c r="F245" s="602"/>
      <c r="G245" s="602"/>
      <c r="H245" s="602"/>
      <c r="I245" s="602"/>
      <c r="J245" s="602"/>
      <c r="K245" s="602"/>
      <c r="L245" s="602"/>
      <c r="M245" s="602"/>
    </row>
    <row r="246" spans="2:13" ht="15">
      <c r="B246" s="602"/>
      <c r="C246" s="602"/>
      <c r="D246" s="602"/>
      <c r="E246" s="602"/>
      <c r="F246" s="602"/>
      <c r="G246" s="602"/>
      <c r="H246" s="602"/>
      <c r="I246" s="602"/>
      <c r="J246" s="602"/>
      <c r="K246" s="602"/>
      <c r="L246" s="602"/>
      <c r="M246" s="602"/>
    </row>
    <row r="247" spans="2:13" ht="15">
      <c r="B247" s="602"/>
      <c r="C247" s="602"/>
      <c r="D247" s="602"/>
      <c r="E247" s="602"/>
      <c r="F247" s="602"/>
      <c r="G247" s="602"/>
      <c r="H247" s="602"/>
      <c r="I247" s="602"/>
      <c r="J247" s="602"/>
      <c r="K247" s="602"/>
      <c r="L247" s="602"/>
      <c r="M247" s="602"/>
    </row>
    <row r="248" spans="2:13" ht="15">
      <c r="B248" s="602"/>
      <c r="C248" s="602"/>
      <c r="D248" s="602"/>
      <c r="E248" s="602"/>
      <c r="F248" s="602"/>
      <c r="G248" s="602"/>
      <c r="H248" s="602"/>
      <c r="I248" s="602"/>
      <c r="J248" s="602"/>
      <c r="K248" s="602"/>
      <c r="L248" s="602"/>
      <c r="M248" s="602"/>
    </row>
    <row r="249" spans="2:13" ht="15">
      <c r="B249" s="602"/>
      <c r="C249" s="602"/>
      <c r="D249" s="602"/>
      <c r="E249" s="602"/>
      <c r="F249" s="602"/>
      <c r="G249" s="602"/>
      <c r="H249" s="602"/>
      <c r="I249" s="602"/>
      <c r="J249" s="602"/>
      <c r="K249" s="602"/>
      <c r="L249" s="602"/>
      <c r="M249" s="602"/>
    </row>
    <row r="250" spans="2:13" ht="15">
      <c r="B250" s="602"/>
      <c r="C250" s="602"/>
      <c r="D250" s="602"/>
      <c r="E250" s="602"/>
      <c r="F250" s="602"/>
      <c r="G250" s="602"/>
      <c r="H250" s="602"/>
      <c r="I250" s="602"/>
      <c r="J250" s="602"/>
      <c r="K250" s="602"/>
      <c r="L250" s="602"/>
      <c r="M250" s="602"/>
    </row>
    <row r="251" spans="2:13" ht="15">
      <c r="B251" s="602"/>
      <c r="C251" s="602"/>
      <c r="D251" s="602"/>
      <c r="E251" s="602"/>
      <c r="F251" s="602"/>
      <c r="G251" s="602"/>
      <c r="H251" s="602"/>
      <c r="I251" s="602"/>
      <c r="J251" s="602"/>
      <c r="K251" s="602"/>
      <c r="L251" s="602"/>
      <c r="M251" s="602"/>
    </row>
    <row r="252" spans="2:13" ht="15">
      <c r="B252" s="602"/>
      <c r="C252" s="602"/>
      <c r="D252" s="602"/>
      <c r="E252" s="602"/>
      <c r="F252" s="602"/>
      <c r="G252" s="602"/>
      <c r="H252" s="602"/>
      <c r="I252" s="602"/>
      <c r="J252" s="602"/>
      <c r="K252" s="602"/>
      <c r="L252" s="602"/>
      <c r="M252" s="602"/>
    </row>
    <row r="253" spans="2:13" ht="15">
      <c r="B253" s="602"/>
      <c r="C253" s="602"/>
      <c r="D253" s="602"/>
      <c r="E253" s="602"/>
      <c r="F253" s="602"/>
      <c r="G253" s="602"/>
      <c r="H253" s="602"/>
      <c r="I253" s="602"/>
      <c r="J253" s="602"/>
      <c r="K253" s="602"/>
      <c r="L253" s="602"/>
      <c r="M253" s="602"/>
    </row>
    <row r="254" spans="2:13" ht="15">
      <c r="B254" s="602"/>
      <c r="C254" s="602"/>
      <c r="D254" s="602"/>
      <c r="E254" s="602"/>
      <c r="F254" s="602"/>
      <c r="G254" s="602"/>
      <c r="H254" s="602"/>
      <c r="I254" s="602"/>
      <c r="J254" s="602"/>
      <c r="K254" s="602"/>
      <c r="L254" s="602"/>
      <c r="M254" s="602"/>
    </row>
    <row r="255" spans="2:13" ht="15">
      <c r="B255" s="602"/>
      <c r="C255" s="602"/>
      <c r="D255" s="602"/>
      <c r="E255" s="602"/>
      <c r="F255" s="602"/>
      <c r="G255" s="602"/>
      <c r="H255" s="602"/>
      <c r="I255" s="602"/>
      <c r="J255" s="602"/>
      <c r="K255" s="602"/>
      <c r="L255" s="602"/>
      <c r="M255" s="602"/>
    </row>
    <row r="256" spans="2:13" ht="15">
      <c r="B256" s="602"/>
      <c r="C256" s="602"/>
      <c r="D256" s="602"/>
      <c r="E256" s="602"/>
      <c r="F256" s="602"/>
      <c r="G256" s="602"/>
      <c r="H256" s="602"/>
      <c r="I256" s="602"/>
      <c r="J256" s="602"/>
      <c r="K256" s="602"/>
      <c r="L256" s="602"/>
      <c r="M256" s="602"/>
    </row>
    <row r="257" spans="2:13" ht="15">
      <c r="B257" s="602"/>
      <c r="C257" s="602"/>
      <c r="D257" s="602"/>
      <c r="E257" s="602"/>
      <c r="F257" s="602"/>
      <c r="G257" s="602"/>
      <c r="H257" s="602"/>
      <c r="I257" s="602"/>
      <c r="J257" s="602"/>
      <c r="K257" s="602"/>
      <c r="L257" s="602"/>
      <c r="M257" s="602"/>
    </row>
    <row r="258" spans="2:13" ht="15">
      <c r="B258" s="602"/>
      <c r="C258" s="602"/>
      <c r="D258" s="602"/>
      <c r="E258" s="602"/>
      <c r="F258" s="602"/>
      <c r="G258" s="602"/>
      <c r="H258" s="602"/>
      <c r="I258" s="602"/>
      <c r="J258" s="602"/>
      <c r="K258" s="602"/>
      <c r="L258" s="602"/>
      <c r="M258" s="602"/>
    </row>
    <row r="259" spans="2:13" ht="15">
      <c r="B259" s="602"/>
      <c r="C259" s="602"/>
      <c r="D259" s="602"/>
      <c r="E259" s="602"/>
      <c r="F259" s="602"/>
      <c r="G259" s="602"/>
      <c r="H259" s="602"/>
      <c r="I259" s="602"/>
      <c r="J259" s="602"/>
      <c r="K259" s="602"/>
      <c r="L259" s="602"/>
      <c r="M259" s="602"/>
    </row>
    <row r="260" spans="2:13" ht="15">
      <c r="B260" s="602"/>
      <c r="C260" s="602"/>
      <c r="D260" s="602"/>
      <c r="E260" s="602"/>
      <c r="F260" s="602"/>
      <c r="G260" s="602"/>
      <c r="H260" s="602"/>
      <c r="I260" s="602"/>
      <c r="J260" s="602"/>
      <c r="K260" s="602"/>
      <c r="L260" s="602"/>
      <c r="M260" s="602"/>
    </row>
    <row r="261" spans="2:13" ht="15">
      <c r="B261" s="602"/>
      <c r="C261" s="602"/>
      <c r="D261" s="602"/>
      <c r="E261" s="602"/>
      <c r="F261" s="602"/>
      <c r="G261" s="602"/>
      <c r="H261" s="602"/>
      <c r="I261" s="602"/>
      <c r="J261" s="602"/>
      <c r="K261" s="602"/>
      <c r="L261" s="602"/>
      <c r="M261" s="602"/>
    </row>
    <row r="262" spans="2:13" ht="15">
      <c r="B262" s="602"/>
      <c r="C262" s="602"/>
      <c r="D262" s="602"/>
      <c r="E262" s="602"/>
      <c r="F262" s="602"/>
      <c r="G262" s="602"/>
      <c r="H262" s="602"/>
      <c r="I262" s="602"/>
      <c r="J262" s="602"/>
      <c r="K262" s="602"/>
      <c r="L262" s="602"/>
      <c r="M262" s="602"/>
    </row>
    <row r="263" spans="2:13" ht="15">
      <c r="B263" s="602"/>
      <c r="C263" s="602"/>
      <c r="D263" s="602"/>
      <c r="E263" s="602"/>
      <c r="F263" s="602"/>
      <c r="G263" s="602"/>
      <c r="H263" s="602"/>
      <c r="I263" s="602"/>
      <c r="J263" s="602"/>
      <c r="K263" s="602"/>
      <c r="L263" s="602"/>
      <c r="M263" s="602"/>
    </row>
    <row r="264" spans="2:13" ht="15">
      <c r="B264" s="602"/>
      <c r="C264" s="602"/>
      <c r="D264" s="602"/>
      <c r="E264" s="602"/>
      <c r="F264" s="602"/>
      <c r="G264" s="602"/>
      <c r="H264" s="602"/>
      <c r="I264" s="602"/>
      <c r="J264" s="602"/>
      <c r="K264" s="602"/>
      <c r="L264" s="602"/>
      <c r="M264" s="602"/>
    </row>
    <row r="265" spans="2:13" ht="15">
      <c r="B265" s="602"/>
      <c r="C265" s="602"/>
      <c r="D265" s="602"/>
      <c r="E265" s="602"/>
      <c r="F265" s="602"/>
      <c r="G265" s="602"/>
      <c r="H265" s="602"/>
      <c r="I265" s="602"/>
      <c r="J265" s="602"/>
      <c r="K265" s="602"/>
      <c r="L265" s="602"/>
      <c r="M265" s="602"/>
    </row>
    <row r="266" spans="2:13" ht="15">
      <c r="B266" s="602"/>
      <c r="C266" s="602"/>
      <c r="D266" s="602"/>
      <c r="E266" s="602"/>
      <c r="F266" s="602"/>
      <c r="G266" s="602"/>
      <c r="H266" s="602"/>
      <c r="I266" s="602"/>
      <c r="J266" s="602"/>
      <c r="K266" s="602"/>
      <c r="L266" s="602"/>
      <c r="M266" s="602"/>
    </row>
    <row r="267" spans="2:13" ht="15">
      <c r="B267" s="602"/>
      <c r="C267" s="602"/>
      <c r="D267" s="602"/>
      <c r="E267" s="602"/>
      <c r="F267" s="602"/>
      <c r="G267" s="602"/>
      <c r="H267" s="602"/>
      <c r="I267" s="602"/>
      <c r="J267" s="602"/>
      <c r="K267" s="602"/>
      <c r="L267" s="602"/>
      <c r="M267" s="602"/>
    </row>
    <row r="268" spans="2:13" ht="15">
      <c r="B268" s="602"/>
      <c r="C268" s="602"/>
      <c r="D268" s="602"/>
      <c r="E268" s="602"/>
      <c r="F268" s="602"/>
      <c r="G268" s="602"/>
      <c r="H268" s="602"/>
      <c r="I268" s="602"/>
      <c r="J268" s="602"/>
      <c r="K268" s="602"/>
      <c r="L268" s="602"/>
      <c r="M268" s="602"/>
    </row>
    <row r="269" spans="2:13" ht="15">
      <c r="B269" s="602"/>
      <c r="C269" s="602"/>
      <c r="D269" s="602"/>
      <c r="E269" s="602"/>
      <c r="F269" s="602"/>
      <c r="G269" s="602"/>
      <c r="H269" s="602"/>
      <c r="I269" s="602"/>
      <c r="J269" s="602"/>
      <c r="K269" s="602"/>
      <c r="L269" s="602"/>
      <c r="M269" s="602"/>
    </row>
    <row r="270" spans="2:13" ht="15">
      <c r="B270" s="602"/>
      <c r="C270" s="602"/>
      <c r="D270" s="602"/>
      <c r="E270" s="602"/>
      <c r="F270" s="602"/>
      <c r="G270" s="602"/>
      <c r="H270" s="602"/>
      <c r="I270" s="602"/>
      <c r="J270" s="602"/>
      <c r="K270" s="602"/>
      <c r="L270" s="602"/>
      <c r="M270" s="602"/>
    </row>
    <row r="271" spans="2:13" ht="15">
      <c r="B271" s="602"/>
      <c r="C271" s="602"/>
      <c r="D271" s="602"/>
      <c r="E271" s="602"/>
      <c r="F271" s="602"/>
      <c r="G271" s="602"/>
      <c r="H271" s="602"/>
      <c r="I271" s="602"/>
      <c r="J271" s="602"/>
      <c r="K271" s="602"/>
      <c r="L271" s="602"/>
      <c r="M271" s="602"/>
    </row>
    <row r="272" spans="2:13" ht="15">
      <c r="B272" s="602"/>
      <c r="C272" s="602"/>
      <c r="D272" s="602"/>
      <c r="E272" s="602"/>
      <c r="F272" s="602"/>
      <c r="G272" s="602"/>
      <c r="H272" s="602"/>
      <c r="I272" s="602"/>
      <c r="J272" s="602"/>
      <c r="K272" s="602"/>
      <c r="L272" s="602"/>
      <c r="M272" s="602"/>
    </row>
    <row r="273" spans="2:13" ht="15">
      <c r="B273" s="602"/>
      <c r="C273" s="602"/>
      <c r="D273" s="602"/>
      <c r="E273" s="602"/>
      <c r="F273" s="602"/>
      <c r="G273" s="602"/>
      <c r="H273" s="602"/>
      <c r="I273" s="602"/>
      <c r="J273" s="602"/>
      <c r="K273" s="602"/>
      <c r="L273" s="602"/>
      <c r="M273" s="602"/>
    </row>
    <row r="274" spans="2:13" ht="15">
      <c r="B274" s="602"/>
      <c r="C274" s="602"/>
      <c r="D274" s="602"/>
      <c r="E274" s="602"/>
      <c r="F274" s="602"/>
      <c r="G274" s="602"/>
      <c r="H274" s="602"/>
      <c r="I274" s="602"/>
      <c r="J274" s="602"/>
      <c r="K274" s="602"/>
      <c r="L274" s="602"/>
      <c r="M274" s="602"/>
    </row>
    <row r="275" spans="2:13" ht="15">
      <c r="B275" s="602"/>
      <c r="C275" s="602"/>
      <c r="D275" s="602"/>
      <c r="E275" s="602"/>
      <c r="F275" s="602"/>
      <c r="G275" s="602"/>
      <c r="H275" s="602"/>
      <c r="I275" s="602"/>
      <c r="J275" s="602"/>
      <c r="K275" s="602"/>
      <c r="L275" s="602"/>
      <c r="M275" s="602"/>
    </row>
    <row r="276" spans="2:13" ht="15">
      <c r="B276" s="602"/>
      <c r="C276" s="602"/>
      <c r="D276" s="602"/>
      <c r="E276" s="602"/>
      <c r="F276" s="602"/>
      <c r="G276" s="602"/>
      <c r="H276" s="602"/>
      <c r="I276" s="602"/>
      <c r="J276" s="602"/>
      <c r="K276" s="602"/>
      <c r="L276" s="602"/>
      <c r="M276" s="602"/>
    </row>
    <row r="277" spans="2:13" ht="15">
      <c r="B277" s="602"/>
      <c r="C277" s="602"/>
      <c r="D277" s="602"/>
      <c r="E277" s="602"/>
      <c r="F277" s="602"/>
      <c r="G277" s="602"/>
      <c r="H277" s="602"/>
      <c r="I277" s="602"/>
      <c r="J277" s="602"/>
      <c r="K277" s="602"/>
      <c r="L277" s="602"/>
      <c r="M277" s="602"/>
    </row>
    <row r="278" spans="2:13" ht="15">
      <c r="B278" s="602"/>
      <c r="C278" s="602"/>
      <c r="D278" s="602"/>
      <c r="E278" s="602"/>
      <c r="F278" s="602"/>
      <c r="G278" s="602"/>
      <c r="H278" s="602"/>
      <c r="I278" s="602"/>
      <c r="J278" s="602"/>
      <c r="K278" s="602"/>
      <c r="L278" s="602"/>
      <c r="M278" s="602"/>
    </row>
    <row r="279" spans="2:13" ht="15">
      <c r="B279" s="602"/>
      <c r="C279" s="602"/>
      <c r="D279" s="602"/>
      <c r="E279" s="602"/>
      <c r="F279" s="602"/>
      <c r="G279" s="602"/>
      <c r="H279" s="602"/>
      <c r="I279" s="602"/>
      <c r="J279" s="602"/>
      <c r="K279" s="602"/>
      <c r="L279" s="602"/>
      <c r="M279" s="602"/>
    </row>
    <row r="280" spans="2:13" ht="15">
      <c r="B280" s="602"/>
      <c r="C280" s="602"/>
      <c r="D280" s="602"/>
      <c r="E280" s="602"/>
      <c r="F280" s="602"/>
      <c r="G280" s="602"/>
      <c r="H280" s="602"/>
      <c r="I280" s="602"/>
      <c r="J280" s="602"/>
      <c r="K280" s="602"/>
      <c r="L280" s="602"/>
      <c r="M280" s="602"/>
    </row>
    <row r="281" spans="2:13" ht="15">
      <c r="B281" s="602"/>
      <c r="C281" s="602"/>
      <c r="D281" s="602"/>
      <c r="E281" s="602"/>
      <c r="F281" s="602"/>
      <c r="G281" s="602"/>
      <c r="H281" s="602"/>
      <c r="I281" s="602"/>
      <c r="J281" s="602"/>
      <c r="K281" s="602"/>
      <c r="L281" s="602"/>
      <c r="M281" s="602"/>
    </row>
    <row r="282" spans="2:13" ht="15">
      <c r="B282" s="602"/>
      <c r="C282" s="602"/>
      <c r="D282" s="602"/>
      <c r="E282" s="602"/>
      <c r="F282" s="602"/>
      <c r="G282" s="602"/>
      <c r="H282" s="602"/>
      <c r="I282" s="602"/>
      <c r="J282" s="602"/>
      <c r="K282" s="602"/>
      <c r="L282" s="602"/>
      <c r="M282" s="602"/>
    </row>
    <row r="283" spans="2:13" ht="15">
      <c r="B283" s="602"/>
      <c r="C283" s="602"/>
      <c r="D283" s="602"/>
      <c r="E283" s="602"/>
      <c r="F283" s="602"/>
      <c r="G283" s="602"/>
      <c r="H283" s="602"/>
      <c r="I283" s="602"/>
      <c r="J283" s="602"/>
      <c r="K283" s="602"/>
      <c r="L283" s="602"/>
      <c r="M283" s="602"/>
    </row>
    <row r="284" spans="2:13" ht="15">
      <c r="B284" s="602"/>
      <c r="C284" s="602"/>
      <c r="D284" s="602"/>
      <c r="E284" s="602"/>
      <c r="F284" s="602"/>
      <c r="G284" s="602"/>
      <c r="H284" s="602"/>
      <c r="I284" s="602"/>
      <c r="J284" s="602"/>
      <c r="K284" s="602"/>
      <c r="L284" s="602"/>
      <c r="M284" s="602"/>
    </row>
    <row r="285" spans="2:13" ht="15">
      <c r="B285" s="602"/>
      <c r="C285" s="602"/>
      <c r="D285" s="602"/>
      <c r="E285" s="602"/>
      <c r="F285" s="602"/>
      <c r="G285" s="602"/>
      <c r="H285" s="602"/>
      <c r="I285" s="602"/>
      <c r="J285" s="602"/>
      <c r="K285" s="602"/>
      <c r="L285" s="602"/>
      <c r="M285" s="602"/>
    </row>
    <row r="286" spans="2:13" ht="15">
      <c r="B286" s="602"/>
      <c r="C286" s="602"/>
      <c r="D286" s="602"/>
      <c r="E286" s="602"/>
      <c r="F286" s="602"/>
      <c r="G286" s="602"/>
      <c r="H286" s="602"/>
      <c r="I286" s="602"/>
      <c r="J286" s="602"/>
      <c r="K286" s="602"/>
      <c r="L286" s="602"/>
      <c r="M286" s="602"/>
    </row>
    <row r="287" spans="2:13" ht="15">
      <c r="B287" s="602"/>
      <c r="C287" s="602"/>
      <c r="D287" s="602"/>
      <c r="E287" s="602"/>
      <c r="F287" s="602"/>
      <c r="G287" s="602"/>
      <c r="H287" s="602"/>
      <c r="I287" s="602"/>
      <c r="J287" s="602"/>
      <c r="K287" s="602"/>
      <c r="L287" s="602"/>
      <c r="M287" s="602"/>
    </row>
    <row r="288" spans="2:13" ht="15">
      <c r="B288" s="602"/>
      <c r="C288" s="602"/>
      <c r="D288" s="602"/>
      <c r="E288" s="602"/>
      <c r="F288" s="602"/>
      <c r="G288" s="602"/>
      <c r="H288" s="602"/>
      <c r="I288" s="602"/>
      <c r="J288" s="602"/>
      <c r="K288" s="602"/>
      <c r="L288" s="602"/>
      <c r="M288" s="602"/>
    </row>
    <row r="289" spans="2:13" ht="15">
      <c r="B289" s="602"/>
      <c r="C289" s="602"/>
      <c r="D289" s="602"/>
      <c r="E289" s="602"/>
      <c r="F289" s="602"/>
      <c r="G289" s="602"/>
      <c r="H289" s="602"/>
      <c r="I289" s="602"/>
      <c r="J289" s="602"/>
      <c r="K289" s="602"/>
      <c r="L289" s="602"/>
      <c r="M289" s="602"/>
    </row>
    <row r="290" spans="2:13" ht="15">
      <c r="B290" s="602"/>
      <c r="C290" s="602"/>
      <c r="D290" s="602"/>
      <c r="E290" s="602"/>
      <c r="F290" s="602"/>
      <c r="G290" s="602"/>
      <c r="H290" s="602"/>
      <c r="I290" s="602"/>
      <c r="J290" s="602"/>
      <c r="K290" s="602"/>
      <c r="L290" s="602"/>
      <c r="M290" s="602"/>
    </row>
    <row r="291" spans="2:13" ht="15">
      <c r="B291" s="602"/>
      <c r="C291" s="602"/>
      <c r="D291" s="602"/>
      <c r="E291" s="602"/>
      <c r="F291" s="602"/>
      <c r="G291" s="602"/>
      <c r="H291" s="602"/>
      <c r="I291" s="602"/>
      <c r="J291" s="602"/>
      <c r="K291" s="602"/>
      <c r="L291" s="602"/>
      <c r="M291" s="602"/>
    </row>
    <row r="292" spans="2:13" ht="15">
      <c r="B292" s="602"/>
      <c r="C292" s="602"/>
      <c r="D292" s="602"/>
      <c r="E292" s="602"/>
      <c r="F292" s="602"/>
      <c r="G292" s="602"/>
      <c r="H292" s="602"/>
      <c r="I292" s="602"/>
      <c r="J292" s="602"/>
      <c r="K292" s="602"/>
      <c r="L292" s="602"/>
      <c r="M292" s="602"/>
    </row>
    <row r="293" spans="2:13" ht="15">
      <c r="B293" s="602"/>
      <c r="C293" s="602"/>
      <c r="D293" s="602"/>
      <c r="E293" s="602"/>
      <c r="F293" s="602"/>
      <c r="G293" s="602"/>
      <c r="H293" s="602"/>
      <c r="I293" s="602"/>
      <c r="J293" s="602"/>
      <c r="K293" s="602"/>
      <c r="L293" s="602"/>
      <c r="M293" s="602"/>
    </row>
    <row r="294" spans="2:13" ht="15">
      <c r="B294" s="602"/>
      <c r="C294" s="602"/>
      <c r="D294" s="602"/>
      <c r="E294" s="602"/>
      <c r="F294" s="602"/>
      <c r="G294" s="602"/>
      <c r="H294" s="602"/>
      <c r="I294" s="602"/>
      <c r="J294" s="602"/>
      <c r="K294" s="602"/>
      <c r="L294" s="602"/>
      <c r="M294" s="602"/>
    </row>
    <row r="295" spans="2:13" ht="15">
      <c r="B295" s="602"/>
      <c r="C295" s="602"/>
      <c r="D295" s="602"/>
      <c r="E295" s="602"/>
      <c r="F295" s="602"/>
      <c r="G295" s="602"/>
      <c r="H295" s="602"/>
      <c r="I295" s="602"/>
      <c r="J295" s="602"/>
      <c r="K295" s="602"/>
      <c r="L295" s="602"/>
      <c r="M295" s="602"/>
    </row>
    <row r="296" spans="2:13" ht="15">
      <c r="B296" s="602"/>
      <c r="C296" s="602"/>
      <c r="D296" s="602"/>
      <c r="E296" s="602"/>
      <c r="F296" s="602"/>
      <c r="G296" s="602"/>
      <c r="H296" s="602"/>
      <c r="I296" s="602"/>
      <c r="J296" s="602"/>
      <c r="K296" s="602"/>
      <c r="L296" s="602"/>
      <c r="M296" s="602"/>
    </row>
    <row r="297" spans="2:13" ht="15">
      <c r="B297" s="602"/>
      <c r="C297" s="602"/>
      <c r="D297" s="602"/>
      <c r="E297" s="602"/>
      <c r="F297" s="602"/>
      <c r="G297" s="602"/>
      <c r="H297" s="602"/>
      <c r="I297" s="602"/>
      <c r="J297" s="602"/>
      <c r="K297" s="602"/>
      <c r="L297" s="602"/>
      <c r="M297" s="602"/>
    </row>
    <row r="298" spans="2:13" ht="15">
      <c r="B298" s="602"/>
      <c r="C298" s="602"/>
      <c r="D298" s="602"/>
      <c r="E298" s="602"/>
      <c r="F298" s="602"/>
      <c r="G298" s="602"/>
      <c r="H298" s="602"/>
      <c r="I298" s="602"/>
      <c r="J298" s="602"/>
      <c r="K298" s="602"/>
      <c r="L298" s="602"/>
      <c r="M298" s="602"/>
    </row>
    <row r="299" spans="2:13" ht="15">
      <c r="B299" s="602"/>
      <c r="C299" s="602"/>
      <c r="D299" s="602"/>
      <c r="E299" s="602"/>
      <c r="F299" s="602"/>
      <c r="G299" s="602"/>
      <c r="H299" s="602"/>
      <c r="I299" s="602"/>
      <c r="J299" s="602"/>
      <c r="K299" s="602"/>
      <c r="L299" s="602"/>
      <c r="M299" s="602"/>
    </row>
    <row r="300" spans="2:13" ht="15">
      <c r="B300" s="602"/>
      <c r="C300" s="602"/>
      <c r="D300" s="602"/>
      <c r="E300" s="602"/>
      <c r="F300" s="602"/>
      <c r="G300" s="602"/>
      <c r="H300" s="602"/>
      <c r="I300" s="602"/>
      <c r="J300" s="602"/>
      <c r="K300" s="602"/>
      <c r="L300" s="602"/>
      <c r="M300" s="602"/>
    </row>
    <row r="301" spans="2:13" ht="15">
      <c r="B301" s="602"/>
      <c r="C301" s="602"/>
      <c r="D301" s="602"/>
      <c r="E301" s="602"/>
      <c r="F301" s="602"/>
      <c r="G301" s="602"/>
      <c r="H301" s="602"/>
      <c r="I301" s="602"/>
      <c r="J301" s="602"/>
      <c r="K301" s="602"/>
      <c r="L301" s="602"/>
      <c r="M301" s="602"/>
    </row>
    <row r="302" spans="2:13" ht="15">
      <c r="B302" s="602"/>
      <c r="C302" s="602"/>
      <c r="D302" s="602"/>
      <c r="E302" s="602"/>
      <c r="F302" s="602"/>
      <c r="G302" s="602"/>
      <c r="H302" s="602"/>
      <c r="I302" s="602"/>
      <c r="J302" s="602"/>
      <c r="K302" s="602"/>
      <c r="L302" s="602"/>
      <c r="M302" s="602"/>
    </row>
    <row r="303" spans="2:13" ht="15">
      <c r="B303" s="602"/>
      <c r="C303" s="602"/>
      <c r="D303" s="602"/>
      <c r="E303" s="602"/>
      <c r="F303" s="602"/>
      <c r="G303" s="602"/>
      <c r="H303" s="602"/>
      <c r="I303" s="602"/>
      <c r="J303" s="602"/>
      <c r="K303" s="602"/>
      <c r="L303" s="602"/>
      <c r="M303" s="602"/>
    </row>
    <row r="304" spans="2:13" ht="15">
      <c r="B304" s="602"/>
      <c r="C304" s="602"/>
      <c r="D304" s="602"/>
      <c r="E304" s="602"/>
      <c r="F304" s="602"/>
      <c r="G304" s="602"/>
      <c r="H304" s="602"/>
      <c r="I304" s="602"/>
      <c r="J304" s="602"/>
      <c r="K304" s="602"/>
      <c r="L304" s="602"/>
      <c r="M304" s="602"/>
    </row>
    <row r="305" spans="2:13" ht="15">
      <c r="B305" s="602"/>
      <c r="C305" s="602"/>
      <c r="D305" s="602"/>
      <c r="E305" s="602"/>
      <c r="F305" s="602"/>
      <c r="G305" s="602"/>
      <c r="H305" s="602"/>
      <c r="I305" s="602"/>
      <c r="J305" s="602"/>
      <c r="K305" s="602"/>
      <c r="L305" s="602"/>
      <c r="M305" s="602"/>
    </row>
    <row r="306" spans="2:13" ht="15">
      <c r="B306" s="602"/>
      <c r="C306" s="602"/>
      <c r="D306" s="602"/>
      <c r="E306" s="602"/>
      <c r="F306" s="602"/>
      <c r="G306" s="602"/>
      <c r="H306" s="602"/>
      <c r="I306" s="602"/>
      <c r="J306" s="602"/>
      <c r="K306" s="602"/>
      <c r="L306" s="602"/>
      <c r="M306" s="602"/>
    </row>
    <row r="307" spans="2:13" ht="15">
      <c r="B307" s="602"/>
      <c r="C307" s="602"/>
      <c r="D307" s="602"/>
      <c r="E307" s="602"/>
      <c r="F307" s="602"/>
      <c r="G307" s="602"/>
      <c r="H307" s="602"/>
      <c r="I307" s="602"/>
      <c r="J307" s="602"/>
      <c r="K307" s="602"/>
      <c r="L307" s="602"/>
      <c r="M307" s="602"/>
    </row>
    <row r="308" spans="2:13" ht="15">
      <c r="B308" s="602"/>
      <c r="C308" s="602"/>
      <c r="D308" s="602"/>
      <c r="E308" s="602"/>
      <c r="F308" s="602"/>
      <c r="G308" s="602"/>
      <c r="H308" s="602"/>
      <c r="I308" s="602"/>
      <c r="J308" s="602"/>
      <c r="K308" s="602"/>
      <c r="L308" s="602"/>
      <c r="M308" s="602"/>
    </row>
    <row r="309" spans="2:13" ht="15">
      <c r="B309" s="602"/>
      <c r="C309" s="602"/>
      <c r="D309" s="602"/>
      <c r="E309" s="602"/>
      <c r="F309" s="602"/>
      <c r="G309" s="602"/>
      <c r="H309" s="602"/>
      <c r="I309" s="602"/>
      <c r="J309" s="602"/>
      <c r="K309" s="602"/>
      <c r="L309" s="602"/>
      <c r="M309" s="602"/>
    </row>
    <row r="310" spans="2:13" ht="15">
      <c r="B310" s="602"/>
      <c r="C310" s="602"/>
      <c r="D310" s="602"/>
      <c r="E310" s="602"/>
      <c r="F310" s="602"/>
      <c r="G310" s="602"/>
      <c r="H310" s="602"/>
      <c r="I310" s="602"/>
      <c r="J310" s="602"/>
      <c r="K310" s="602"/>
      <c r="L310" s="602"/>
      <c r="M310" s="602"/>
    </row>
    <row r="311" spans="2:13" ht="15">
      <c r="B311" s="602"/>
      <c r="C311" s="602"/>
      <c r="D311" s="602"/>
      <c r="E311" s="602"/>
      <c r="F311" s="602"/>
      <c r="G311" s="602"/>
      <c r="H311" s="602"/>
      <c r="I311" s="602"/>
      <c r="J311" s="602"/>
      <c r="K311" s="602"/>
      <c r="L311" s="602"/>
      <c r="M311" s="602"/>
    </row>
    <row r="312" spans="2:13" ht="15">
      <c r="B312" s="602"/>
      <c r="C312" s="602"/>
      <c r="D312" s="602"/>
      <c r="E312" s="602"/>
      <c r="F312" s="602"/>
      <c r="G312" s="602"/>
      <c r="H312" s="602"/>
      <c r="I312" s="602"/>
      <c r="J312" s="602"/>
      <c r="K312" s="602"/>
      <c r="L312" s="602"/>
      <c r="M312" s="602"/>
    </row>
    <row r="313" spans="2:13" ht="15">
      <c r="B313" s="602"/>
      <c r="C313" s="602"/>
      <c r="D313" s="602"/>
      <c r="E313" s="602"/>
      <c r="F313" s="602"/>
      <c r="G313" s="602"/>
      <c r="H313" s="602"/>
      <c r="I313" s="602"/>
      <c r="J313" s="602"/>
      <c r="K313" s="602"/>
      <c r="L313" s="602"/>
      <c r="M313" s="602"/>
    </row>
    <row r="314" spans="2:13" ht="15">
      <c r="B314" s="602"/>
      <c r="C314" s="602"/>
      <c r="D314" s="602"/>
      <c r="E314" s="602"/>
      <c r="F314" s="602"/>
      <c r="G314" s="602"/>
      <c r="H314" s="602"/>
      <c r="I314" s="602"/>
      <c r="J314" s="602"/>
      <c r="K314" s="602"/>
      <c r="L314" s="602"/>
      <c r="M314" s="602"/>
    </row>
    <row r="315" spans="2:13" ht="15">
      <c r="B315" s="602"/>
      <c r="C315" s="602"/>
      <c r="D315" s="602"/>
      <c r="E315" s="602"/>
      <c r="F315" s="602"/>
      <c r="G315" s="602"/>
      <c r="H315" s="602"/>
      <c r="I315" s="602"/>
      <c r="J315" s="602"/>
      <c r="K315" s="602"/>
      <c r="L315" s="602"/>
      <c r="M315" s="602"/>
    </row>
    <row r="316" spans="2:13" ht="15">
      <c r="B316" s="602"/>
      <c r="C316" s="602"/>
      <c r="D316" s="602"/>
      <c r="E316" s="602"/>
      <c r="F316" s="602"/>
      <c r="G316" s="602"/>
      <c r="H316" s="602"/>
      <c r="I316" s="602"/>
      <c r="J316" s="602"/>
      <c r="K316" s="602"/>
      <c r="L316" s="602"/>
      <c r="M316" s="602"/>
    </row>
    <row r="317" spans="2:13" ht="15">
      <c r="B317" s="602"/>
      <c r="C317" s="602"/>
      <c r="D317" s="602"/>
      <c r="E317" s="602"/>
      <c r="F317" s="602"/>
      <c r="G317" s="602"/>
      <c r="H317" s="602"/>
      <c r="I317" s="602"/>
      <c r="J317" s="602"/>
      <c r="K317" s="602"/>
      <c r="L317" s="602"/>
      <c r="M317" s="602"/>
    </row>
    <row r="318" spans="2:13" ht="15">
      <c r="B318" s="602"/>
      <c r="C318" s="602"/>
      <c r="D318" s="602"/>
      <c r="E318" s="602"/>
      <c r="F318" s="602"/>
      <c r="G318" s="602"/>
      <c r="H318" s="602"/>
      <c r="I318" s="602"/>
      <c r="J318" s="602"/>
      <c r="K318" s="602"/>
      <c r="L318" s="602"/>
      <c r="M318" s="602"/>
    </row>
    <row r="319" spans="2:13" ht="15">
      <c r="B319" s="602"/>
      <c r="C319" s="602"/>
      <c r="D319" s="602"/>
      <c r="E319" s="602"/>
      <c r="F319" s="602"/>
      <c r="G319" s="602"/>
      <c r="H319" s="602"/>
      <c r="I319" s="602"/>
      <c r="J319" s="602"/>
      <c r="K319" s="602"/>
      <c r="L319" s="602"/>
      <c r="M319" s="602"/>
    </row>
    <row r="320" spans="2:13" ht="15">
      <c r="B320" s="602"/>
      <c r="C320" s="602"/>
      <c r="D320" s="602"/>
      <c r="E320" s="602"/>
      <c r="F320" s="602"/>
      <c r="G320" s="602"/>
      <c r="H320" s="602"/>
      <c r="I320" s="602"/>
      <c r="J320" s="602"/>
      <c r="K320" s="602"/>
      <c r="L320" s="602"/>
      <c r="M320" s="602"/>
    </row>
    <row r="321" spans="2:13" ht="15">
      <c r="B321" s="602"/>
      <c r="C321" s="602"/>
      <c r="D321" s="602"/>
      <c r="E321" s="602"/>
      <c r="F321" s="602"/>
      <c r="G321" s="602"/>
      <c r="H321" s="602"/>
      <c r="I321" s="602"/>
      <c r="J321" s="602"/>
      <c r="K321" s="602"/>
      <c r="L321" s="602"/>
      <c r="M321" s="602"/>
    </row>
    <row r="322" spans="2:13" ht="15">
      <c r="B322" s="602"/>
      <c r="C322" s="602"/>
      <c r="D322" s="602"/>
      <c r="E322" s="602"/>
      <c r="F322" s="602"/>
      <c r="G322" s="602"/>
      <c r="H322" s="602"/>
      <c r="I322" s="602"/>
      <c r="J322" s="602"/>
      <c r="K322" s="602"/>
      <c r="L322" s="602"/>
      <c r="M322" s="602"/>
    </row>
    <row r="323" spans="2:13" ht="15">
      <c r="B323" s="602"/>
      <c r="C323" s="602"/>
      <c r="D323" s="602"/>
      <c r="E323" s="602"/>
      <c r="F323" s="602"/>
      <c r="G323" s="602"/>
      <c r="H323" s="602"/>
      <c r="I323" s="602"/>
      <c r="J323" s="602"/>
      <c r="K323" s="602"/>
      <c r="L323" s="602"/>
      <c r="M323" s="602"/>
    </row>
    <row r="324" spans="2:13" ht="15">
      <c r="B324" s="602"/>
      <c r="C324" s="602"/>
      <c r="D324" s="602"/>
      <c r="E324" s="602"/>
      <c r="F324" s="602"/>
      <c r="G324" s="602"/>
      <c r="H324" s="602"/>
      <c r="I324" s="602"/>
      <c r="J324" s="602"/>
      <c r="K324" s="602"/>
      <c r="L324" s="602"/>
      <c r="M324" s="602"/>
    </row>
    <row r="325" spans="2:13" ht="15">
      <c r="B325" s="602"/>
      <c r="C325" s="602"/>
      <c r="D325" s="602"/>
      <c r="E325" s="602"/>
      <c r="F325" s="602"/>
      <c r="G325" s="602"/>
      <c r="H325" s="602"/>
      <c r="I325" s="602"/>
      <c r="J325" s="602"/>
      <c r="K325" s="602"/>
      <c r="L325" s="602"/>
      <c r="M325" s="602"/>
    </row>
    <row r="326" spans="2:13" ht="15">
      <c r="B326" s="602"/>
      <c r="C326" s="602"/>
      <c r="D326" s="602"/>
      <c r="E326" s="602"/>
      <c r="F326" s="602"/>
      <c r="G326" s="602"/>
      <c r="H326" s="602"/>
      <c r="I326" s="602"/>
      <c r="J326" s="602"/>
      <c r="K326" s="602"/>
      <c r="L326" s="602"/>
      <c r="M326" s="602"/>
    </row>
    <row r="327" spans="2:13" ht="15">
      <c r="B327" s="602"/>
      <c r="C327" s="602"/>
      <c r="D327" s="602"/>
      <c r="E327" s="602"/>
      <c r="F327" s="602"/>
      <c r="G327" s="602"/>
      <c r="H327" s="602"/>
      <c r="I327" s="602"/>
      <c r="J327" s="602"/>
      <c r="K327" s="602"/>
      <c r="L327" s="602"/>
      <c r="M327" s="602"/>
    </row>
    <row r="328" spans="2:13" ht="15">
      <c r="B328" s="602"/>
      <c r="C328" s="602"/>
      <c r="D328" s="602"/>
      <c r="E328" s="602"/>
      <c r="F328" s="602"/>
      <c r="G328" s="602"/>
      <c r="H328" s="602"/>
      <c r="I328" s="602"/>
      <c r="J328" s="602"/>
      <c r="K328" s="602"/>
      <c r="L328" s="602"/>
      <c r="M328" s="602"/>
    </row>
    <row r="329" spans="2:13" ht="15">
      <c r="B329" s="602"/>
      <c r="C329" s="602"/>
      <c r="D329" s="602"/>
      <c r="E329" s="602"/>
      <c r="F329" s="602"/>
      <c r="G329" s="602"/>
      <c r="H329" s="602"/>
      <c r="I329" s="602"/>
      <c r="J329" s="602"/>
      <c r="K329" s="602"/>
      <c r="L329" s="602"/>
      <c r="M329" s="602"/>
    </row>
    <row r="330" spans="2:13" ht="15">
      <c r="B330" s="602"/>
      <c r="C330" s="602"/>
      <c r="D330" s="602"/>
      <c r="E330" s="602"/>
      <c r="F330" s="602"/>
      <c r="G330" s="602"/>
      <c r="H330" s="602"/>
      <c r="I330" s="602"/>
      <c r="J330" s="602"/>
      <c r="K330" s="602"/>
      <c r="L330" s="602"/>
      <c r="M330" s="602"/>
    </row>
    <row r="331" spans="2:13" ht="15">
      <c r="B331" s="602"/>
      <c r="C331" s="602"/>
      <c r="D331" s="602"/>
      <c r="E331" s="602"/>
      <c r="F331" s="602"/>
      <c r="G331" s="602"/>
      <c r="H331" s="602"/>
      <c r="I331" s="602"/>
      <c r="J331" s="602"/>
      <c r="K331" s="602"/>
      <c r="L331" s="602"/>
      <c r="M331" s="602"/>
    </row>
    <row r="332" spans="2:13" ht="15">
      <c r="B332" s="602"/>
      <c r="C332" s="602"/>
      <c r="D332" s="602"/>
      <c r="E332" s="602"/>
      <c r="F332" s="602"/>
      <c r="G332" s="602"/>
      <c r="H332" s="602"/>
      <c r="I332" s="602"/>
      <c r="J332" s="602"/>
      <c r="K332" s="602"/>
      <c r="L332" s="602"/>
      <c r="M332" s="602"/>
    </row>
    <row r="333" spans="2:13" ht="15">
      <c r="B333" s="602"/>
      <c r="C333" s="602"/>
      <c r="D333" s="602"/>
      <c r="E333" s="602"/>
      <c r="F333" s="602"/>
      <c r="G333" s="602"/>
      <c r="H333" s="602"/>
      <c r="I333" s="602"/>
      <c r="J333" s="602"/>
      <c r="K333" s="602"/>
      <c r="L333" s="602"/>
      <c r="M333" s="602"/>
    </row>
    <row r="334" spans="2:13" ht="15">
      <c r="B334" s="602"/>
      <c r="C334" s="602"/>
      <c r="D334" s="602"/>
      <c r="E334" s="602"/>
      <c r="F334" s="602"/>
      <c r="G334" s="602"/>
      <c r="H334" s="602"/>
      <c r="I334" s="602"/>
      <c r="J334" s="602"/>
      <c r="K334" s="602"/>
      <c r="L334" s="602"/>
      <c r="M334" s="602"/>
    </row>
    <row r="335" spans="2:13" ht="15">
      <c r="B335" s="602"/>
      <c r="C335" s="602"/>
      <c r="D335" s="602"/>
      <c r="E335" s="602"/>
      <c r="F335" s="602"/>
      <c r="G335" s="602"/>
      <c r="H335" s="602"/>
      <c r="I335" s="602"/>
      <c r="J335" s="602"/>
      <c r="K335" s="602"/>
      <c r="L335" s="602"/>
      <c r="M335" s="602"/>
    </row>
    <row r="336" spans="2:13" ht="15">
      <c r="B336" s="602"/>
      <c r="C336" s="602"/>
      <c r="D336" s="602"/>
      <c r="E336" s="602"/>
      <c r="F336" s="602"/>
      <c r="G336" s="602"/>
      <c r="H336" s="602"/>
      <c r="I336" s="602"/>
      <c r="J336" s="602"/>
      <c r="K336" s="602"/>
      <c r="L336" s="602"/>
      <c r="M336" s="602"/>
    </row>
    <row r="337" spans="2:13" ht="15">
      <c r="B337" s="602"/>
      <c r="C337" s="602"/>
      <c r="D337" s="602"/>
      <c r="E337" s="602"/>
      <c r="F337" s="602"/>
      <c r="G337" s="602"/>
      <c r="H337" s="602"/>
      <c r="I337" s="602"/>
      <c r="J337" s="602"/>
      <c r="K337" s="602"/>
      <c r="L337" s="602"/>
      <c r="M337" s="602"/>
    </row>
    <row r="338" spans="2:13" ht="15">
      <c r="B338" s="602"/>
      <c r="C338" s="602"/>
      <c r="D338" s="602"/>
      <c r="E338" s="602"/>
      <c r="F338" s="602"/>
      <c r="G338" s="602"/>
      <c r="H338" s="602"/>
      <c r="I338" s="602"/>
      <c r="J338" s="602"/>
      <c r="K338" s="602"/>
      <c r="L338" s="602"/>
      <c r="M338" s="602"/>
    </row>
    <row r="339" spans="2:13" ht="15">
      <c r="B339" s="602"/>
      <c r="C339" s="602"/>
      <c r="D339" s="602"/>
      <c r="E339" s="602"/>
      <c r="F339" s="602"/>
      <c r="G339" s="602"/>
      <c r="H339" s="602"/>
      <c r="I339" s="602"/>
      <c r="J339" s="602"/>
      <c r="K339" s="602"/>
      <c r="L339" s="602"/>
      <c r="M339" s="602"/>
    </row>
    <row r="340" spans="2:13" ht="15">
      <c r="B340" s="602"/>
      <c r="C340" s="602"/>
      <c r="D340" s="602"/>
      <c r="E340" s="602"/>
      <c r="F340" s="602"/>
      <c r="G340" s="602"/>
      <c r="H340" s="602"/>
      <c r="I340" s="602"/>
      <c r="J340" s="602"/>
      <c r="K340" s="602"/>
      <c r="L340" s="602"/>
      <c r="M340" s="602"/>
    </row>
    <row r="341" spans="2:13" ht="15">
      <c r="B341" s="602"/>
      <c r="C341" s="602"/>
      <c r="D341" s="602"/>
      <c r="E341" s="602"/>
      <c r="F341" s="602"/>
      <c r="G341" s="602"/>
      <c r="H341" s="602"/>
      <c r="I341" s="602"/>
      <c r="J341" s="602"/>
      <c r="K341" s="602"/>
      <c r="L341" s="602"/>
      <c r="M341" s="602"/>
    </row>
    <row r="342" spans="2:13" ht="15">
      <c r="B342" s="602"/>
      <c r="C342" s="602"/>
      <c r="D342" s="602"/>
      <c r="E342" s="602"/>
      <c r="F342" s="602"/>
      <c r="G342" s="602"/>
      <c r="H342" s="602"/>
      <c r="I342" s="602"/>
      <c r="J342" s="602"/>
      <c r="K342" s="602"/>
      <c r="L342" s="602"/>
      <c r="M342" s="602"/>
    </row>
    <row r="343" spans="2:13" ht="15">
      <c r="B343" s="602"/>
      <c r="C343" s="602"/>
      <c r="D343" s="602"/>
      <c r="E343" s="602"/>
      <c r="F343" s="602"/>
      <c r="G343" s="602"/>
      <c r="H343" s="602"/>
      <c r="I343" s="602"/>
      <c r="J343" s="602"/>
      <c r="K343" s="602"/>
      <c r="L343" s="602"/>
      <c r="M343" s="602"/>
    </row>
    <row r="344" spans="2:13" ht="15">
      <c r="B344" s="602"/>
      <c r="C344" s="602"/>
      <c r="D344" s="602"/>
      <c r="E344" s="602"/>
      <c r="F344" s="602"/>
      <c r="G344" s="602"/>
      <c r="H344" s="602"/>
      <c r="I344" s="602"/>
      <c r="J344" s="602"/>
      <c r="K344" s="602"/>
      <c r="L344" s="602"/>
      <c r="M344" s="602"/>
    </row>
    <row r="345" spans="2:13" ht="15">
      <c r="B345" s="602"/>
      <c r="C345" s="602"/>
      <c r="D345" s="602"/>
      <c r="E345" s="602"/>
      <c r="F345" s="602"/>
      <c r="G345" s="602"/>
      <c r="H345" s="602"/>
      <c r="I345" s="602"/>
      <c r="J345" s="602"/>
      <c r="K345" s="602"/>
      <c r="L345" s="602"/>
      <c r="M345" s="602"/>
    </row>
    <row r="346" spans="2:13" ht="15">
      <c r="B346" s="602"/>
      <c r="C346" s="602"/>
      <c r="D346" s="602"/>
      <c r="E346" s="602"/>
      <c r="F346" s="602"/>
      <c r="G346" s="602"/>
      <c r="H346" s="602"/>
      <c r="I346" s="602"/>
      <c r="J346" s="602"/>
      <c r="K346" s="602"/>
      <c r="L346" s="602"/>
      <c r="M346" s="602"/>
    </row>
    <row r="347" spans="2:13" ht="15">
      <c r="B347" s="602"/>
      <c r="C347" s="602"/>
      <c r="D347" s="602"/>
      <c r="E347" s="602"/>
      <c r="F347" s="602"/>
      <c r="G347" s="602"/>
      <c r="H347" s="602"/>
      <c r="I347" s="602"/>
      <c r="J347" s="602"/>
      <c r="K347" s="602"/>
      <c r="L347" s="602"/>
      <c r="M347" s="602"/>
    </row>
    <row r="348" spans="2:13" ht="15">
      <c r="B348" s="602"/>
      <c r="C348" s="602"/>
      <c r="D348" s="602"/>
      <c r="E348" s="602"/>
      <c r="F348" s="602"/>
      <c r="G348" s="602"/>
      <c r="H348" s="602"/>
      <c r="I348" s="602"/>
      <c r="J348" s="602"/>
      <c r="K348" s="602"/>
      <c r="L348" s="602"/>
      <c r="M348" s="602"/>
    </row>
    <row r="349" spans="2:13" ht="15">
      <c r="B349" s="602"/>
      <c r="C349" s="602"/>
      <c r="D349" s="602"/>
      <c r="E349" s="602"/>
      <c r="F349" s="602"/>
      <c r="G349" s="602"/>
      <c r="H349" s="602"/>
      <c r="I349" s="602"/>
      <c r="J349" s="602"/>
      <c r="K349" s="602"/>
      <c r="L349" s="602"/>
      <c r="M349" s="602"/>
    </row>
    <row r="350" spans="2:13" ht="15">
      <c r="B350" s="602"/>
      <c r="C350" s="602"/>
      <c r="D350" s="602"/>
      <c r="E350" s="602"/>
      <c r="F350" s="602"/>
      <c r="G350" s="602"/>
      <c r="H350" s="602"/>
      <c r="I350" s="602"/>
      <c r="J350" s="602"/>
      <c r="K350" s="602"/>
      <c r="L350" s="602"/>
      <c r="M350" s="602"/>
    </row>
    <row r="351" spans="2:13" ht="15">
      <c r="B351" s="602"/>
      <c r="C351" s="602"/>
      <c r="D351" s="602"/>
      <c r="E351" s="602"/>
      <c r="F351" s="602"/>
      <c r="G351" s="602"/>
      <c r="H351" s="602"/>
      <c r="I351" s="602"/>
      <c r="J351" s="602"/>
      <c r="K351" s="602"/>
      <c r="L351" s="602"/>
      <c r="M351" s="602"/>
    </row>
    <row r="352" spans="2:13" ht="15">
      <c r="B352" s="602"/>
      <c r="C352" s="602"/>
      <c r="D352" s="602"/>
      <c r="E352" s="602"/>
      <c r="F352" s="602"/>
      <c r="G352" s="602"/>
      <c r="H352" s="602"/>
      <c r="I352" s="602"/>
      <c r="J352" s="602"/>
      <c r="K352" s="602"/>
      <c r="L352" s="602"/>
      <c r="M352" s="602"/>
    </row>
    <row r="353" spans="2:13" ht="15">
      <c r="B353" s="602"/>
      <c r="C353" s="602"/>
      <c r="D353" s="602"/>
      <c r="E353" s="602"/>
      <c r="F353" s="602"/>
      <c r="G353" s="602"/>
      <c r="H353" s="602"/>
      <c r="I353" s="602"/>
      <c r="J353" s="602"/>
      <c r="K353" s="602"/>
      <c r="L353" s="602"/>
      <c r="M353" s="602"/>
    </row>
    <row r="354" spans="2:13" ht="15">
      <c r="B354" s="602"/>
      <c r="C354" s="602"/>
      <c r="D354" s="602"/>
      <c r="E354" s="602"/>
      <c r="F354" s="602"/>
      <c r="G354" s="602"/>
      <c r="H354" s="602"/>
      <c r="I354" s="602"/>
      <c r="J354" s="602"/>
      <c r="K354" s="602"/>
      <c r="L354" s="602"/>
      <c r="M354" s="602"/>
    </row>
    <row r="355" spans="2:13" ht="15">
      <c r="B355" s="602"/>
      <c r="C355" s="602"/>
      <c r="D355" s="602"/>
      <c r="E355" s="602"/>
      <c r="F355" s="602"/>
      <c r="G355" s="602"/>
      <c r="H355" s="602"/>
      <c r="I355" s="602"/>
      <c r="J355" s="602"/>
      <c r="K355" s="602"/>
      <c r="L355" s="602"/>
      <c r="M355" s="602"/>
    </row>
    <row r="356" spans="2:13" ht="15">
      <c r="B356" s="602"/>
      <c r="C356" s="602"/>
      <c r="D356" s="602"/>
      <c r="E356" s="602"/>
      <c r="F356" s="602"/>
      <c r="G356" s="602"/>
      <c r="H356" s="602"/>
      <c r="I356" s="602"/>
      <c r="J356" s="602"/>
      <c r="K356" s="602"/>
      <c r="L356" s="602"/>
      <c r="M356" s="602"/>
    </row>
    <row r="357" spans="2:13" ht="15">
      <c r="B357" s="602"/>
      <c r="C357" s="602"/>
      <c r="D357" s="602"/>
      <c r="E357" s="602"/>
      <c r="F357" s="602"/>
      <c r="G357" s="602"/>
      <c r="H357" s="602"/>
      <c r="I357" s="602"/>
      <c r="J357" s="602"/>
      <c r="K357" s="602"/>
      <c r="L357" s="602"/>
      <c r="M357" s="602"/>
    </row>
    <row r="358" spans="2:13" ht="15">
      <c r="B358" s="602"/>
      <c r="C358" s="602"/>
      <c r="D358" s="602"/>
      <c r="E358" s="602"/>
      <c r="F358" s="602"/>
      <c r="G358" s="602"/>
      <c r="H358" s="602"/>
      <c r="I358" s="602"/>
      <c r="J358" s="602"/>
      <c r="K358" s="602"/>
      <c r="L358" s="602"/>
      <c r="M358" s="602"/>
    </row>
    <row r="359" spans="2:13" ht="15">
      <c r="B359" s="602"/>
      <c r="C359" s="602"/>
      <c r="D359" s="602"/>
      <c r="E359" s="602"/>
      <c r="F359" s="602"/>
      <c r="G359" s="602"/>
      <c r="H359" s="602"/>
      <c r="I359" s="602"/>
      <c r="J359" s="602"/>
      <c r="K359" s="602"/>
      <c r="L359" s="602"/>
      <c r="M359" s="602"/>
    </row>
    <row r="360" spans="2:13" ht="15">
      <c r="B360" s="602"/>
      <c r="C360" s="602"/>
      <c r="D360" s="602"/>
      <c r="E360" s="602"/>
      <c r="F360" s="602"/>
      <c r="G360" s="602"/>
      <c r="H360" s="602"/>
      <c r="I360" s="602"/>
      <c r="J360" s="602"/>
      <c r="K360" s="602"/>
      <c r="L360" s="602"/>
      <c r="M360" s="602"/>
    </row>
    <row r="361" spans="2:13" ht="15">
      <c r="B361" s="602"/>
      <c r="C361" s="602"/>
      <c r="D361" s="602"/>
      <c r="E361" s="602"/>
      <c r="F361" s="602"/>
      <c r="G361" s="602"/>
      <c r="H361" s="602"/>
      <c r="I361" s="602"/>
      <c r="J361" s="602"/>
      <c r="K361" s="602"/>
      <c r="L361" s="602"/>
      <c r="M361" s="602"/>
    </row>
    <row r="362" spans="2:13" ht="15">
      <c r="B362" s="602"/>
      <c r="C362" s="602"/>
      <c r="D362" s="602"/>
      <c r="E362" s="602"/>
      <c r="F362" s="602"/>
      <c r="G362" s="602"/>
      <c r="H362" s="602"/>
      <c r="I362" s="602"/>
      <c r="J362" s="602"/>
      <c r="K362" s="602"/>
      <c r="L362" s="602"/>
      <c r="M362" s="602"/>
    </row>
    <row r="363" spans="2:13" ht="15">
      <c r="B363" s="602"/>
      <c r="C363" s="602"/>
      <c r="D363" s="602"/>
      <c r="E363" s="602"/>
      <c r="F363" s="602"/>
      <c r="G363" s="602"/>
      <c r="H363" s="602"/>
      <c r="I363" s="602"/>
      <c r="J363" s="602"/>
      <c r="K363" s="602"/>
      <c r="L363" s="602"/>
      <c r="M363" s="602"/>
    </row>
    <row r="364" spans="2:13" ht="15">
      <c r="B364" s="602"/>
      <c r="C364" s="602"/>
      <c r="D364" s="602"/>
      <c r="E364" s="602"/>
      <c r="F364" s="602"/>
      <c r="G364" s="602"/>
      <c r="H364" s="602"/>
      <c r="I364" s="602"/>
      <c r="J364" s="602"/>
      <c r="K364" s="602"/>
      <c r="L364" s="602"/>
      <c r="M364" s="602"/>
    </row>
    <row r="365" spans="2:13" ht="15">
      <c r="B365" s="602"/>
      <c r="C365" s="602"/>
      <c r="D365" s="602"/>
      <c r="E365" s="602"/>
      <c r="F365" s="602"/>
      <c r="G365" s="602"/>
      <c r="H365" s="602"/>
      <c r="I365" s="602"/>
      <c r="J365" s="602"/>
      <c r="K365" s="602"/>
      <c r="L365" s="602"/>
      <c r="M365" s="602"/>
    </row>
    <row r="366" spans="2:13" ht="15">
      <c r="B366" s="602"/>
      <c r="C366" s="602"/>
      <c r="D366" s="602"/>
      <c r="E366" s="602"/>
      <c r="F366" s="602"/>
      <c r="G366" s="602"/>
      <c r="H366" s="602"/>
      <c r="I366" s="602"/>
      <c r="J366" s="602"/>
      <c r="K366" s="602"/>
      <c r="L366" s="602"/>
      <c r="M366" s="602"/>
    </row>
    <row r="367" spans="2:13" ht="15">
      <c r="B367" s="602"/>
      <c r="C367" s="602"/>
      <c r="D367" s="602"/>
      <c r="E367" s="602"/>
      <c r="F367" s="602"/>
      <c r="G367" s="602"/>
      <c r="H367" s="602"/>
      <c r="I367" s="602"/>
      <c r="J367" s="602"/>
      <c r="K367" s="602"/>
      <c r="L367" s="602"/>
      <c r="M367" s="602"/>
    </row>
    <row r="368" spans="2:13" ht="15">
      <c r="B368" s="602"/>
      <c r="C368" s="602"/>
      <c r="D368" s="602"/>
      <c r="E368" s="602"/>
      <c r="F368" s="602"/>
      <c r="G368" s="602"/>
      <c r="H368" s="602"/>
      <c r="I368" s="602"/>
      <c r="J368" s="602"/>
      <c r="K368" s="602"/>
      <c r="L368" s="602"/>
      <c r="M368" s="602"/>
    </row>
    <row r="369" spans="2:13" ht="15">
      <c r="B369" s="602"/>
      <c r="C369" s="602"/>
      <c r="D369" s="602"/>
      <c r="E369" s="602"/>
      <c r="F369" s="602"/>
      <c r="G369" s="602"/>
      <c r="H369" s="602"/>
      <c r="I369" s="602"/>
      <c r="J369" s="602"/>
      <c r="K369" s="602"/>
      <c r="L369" s="602"/>
      <c r="M369" s="602"/>
    </row>
    <row r="370" spans="2:13" ht="15">
      <c r="B370" s="602"/>
      <c r="C370" s="602"/>
      <c r="D370" s="602"/>
      <c r="E370" s="602"/>
      <c r="F370" s="602"/>
      <c r="G370" s="602"/>
      <c r="H370" s="602"/>
      <c r="I370" s="602"/>
      <c r="J370" s="602"/>
      <c r="K370" s="602"/>
      <c r="L370" s="602"/>
      <c r="M370" s="602"/>
    </row>
    <row r="371" spans="2:13" ht="15">
      <c r="B371" s="602"/>
      <c r="C371" s="602"/>
      <c r="D371" s="602"/>
      <c r="E371" s="602"/>
      <c r="F371" s="602"/>
      <c r="G371" s="602"/>
      <c r="H371" s="602"/>
      <c r="I371" s="602"/>
      <c r="J371" s="602"/>
      <c r="K371" s="602"/>
      <c r="L371" s="602"/>
      <c r="M371" s="602"/>
    </row>
    <row r="372" spans="2:13" ht="15">
      <c r="B372" s="602"/>
      <c r="C372" s="602"/>
      <c r="D372" s="602"/>
      <c r="E372" s="602"/>
      <c r="F372" s="602"/>
      <c r="G372" s="602"/>
      <c r="H372" s="602"/>
      <c r="I372" s="602"/>
      <c r="J372" s="602"/>
      <c r="K372" s="602"/>
      <c r="L372" s="602"/>
      <c r="M372" s="602"/>
    </row>
    <row r="373" spans="2:13" ht="15">
      <c r="B373" s="602"/>
      <c r="C373" s="602"/>
      <c r="D373" s="602"/>
      <c r="E373" s="602"/>
      <c r="F373" s="602"/>
      <c r="G373" s="602"/>
      <c r="H373" s="602"/>
      <c r="I373" s="602"/>
      <c r="J373" s="602"/>
      <c r="K373" s="602"/>
      <c r="L373" s="602"/>
      <c r="M373" s="602"/>
    </row>
    <row r="374" spans="2:13" ht="15">
      <c r="B374" s="602"/>
      <c r="C374" s="602"/>
      <c r="D374" s="602"/>
      <c r="E374" s="602"/>
      <c r="F374" s="602"/>
      <c r="G374" s="602"/>
      <c r="H374" s="602"/>
      <c r="I374" s="602"/>
      <c r="J374" s="602"/>
      <c r="K374" s="602"/>
      <c r="L374" s="602"/>
      <c r="M374" s="602"/>
    </row>
    <row r="375" spans="2:13" ht="15">
      <c r="B375" s="602"/>
      <c r="C375" s="602"/>
      <c r="D375" s="602"/>
      <c r="E375" s="602"/>
      <c r="F375" s="602"/>
      <c r="G375" s="602"/>
      <c r="H375" s="602"/>
      <c r="I375" s="602"/>
      <c r="J375" s="602"/>
      <c r="K375" s="602"/>
      <c r="L375" s="602"/>
      <c r="M375" s="602"/>
    </row>
    <row r="376" spans="2:13" ht="15">
      <c r="B376" s="602"/>
      <c r="C376" s="602"/>
      <c r="D376" s="602"/>
      <c r="E376" s="602"/>
      <c r="F376" s="602"/>
      <c r="G376" s="602"/>
      <c r="H376" s="602"/>
      <c r="I376" s="602"/>
      <c r="J376" s="602"/>
      <c r="K376" s="602"/>
      <c r="L376" s="602"/>
      <c r="M376" s="602"/>
    </row>
    <row r="377" spans="2:13" ht="15">
      <c r="B377" s="602"/>
      <c r="C377" s="602"/>
      <c r="D377" s="602"/>
      <c r="E377" s="602"/>
      <c r="F377" s="602"/>
      <c r="G377" s="602"/>
      <c r="H377" s="602"/>
      <c r="I377" s="602"/>
      <c r="J377" s="602"/>
      <c r="K377" s="602"/>
      <c r="L377" s="602"/>
      <c r="M377" s="602"/>
    </row>
    <row r="378" spans="2:13" ht="15">
      <c r="B378" s="602"/>
      <c r="C378" s="602"/>
      <c r="D378" s="602"/>
      <c r="E378" s="602"/>
      <c r="F378" s="602"/>
      <c r="G378" s="602"/>
      <c r="H378" s="602"/>
      <c r="I378" s="602"/>
      <c r="J378" s="602"/>
      <c r="K378" s="602"/>
      <c r="L378" s="602"/>
      <c r="M378" s="602"/>
    </row>
    <row r="379" spans="2:13" ht="15">
      <c r="B379" s="602"/>
      <c r="C379" s="602"/>
      <c r="D379" s="602"/>
      <c r="E379" s="602"/>
      <c r="F379" s="602"/>
      <c r="G379" s="602"/>
      <c r="H379" s="602"/>
      <c r="I379" s="602"/>
      <c r="J379" s="602"/>
      <c r="K379" s="602"/>
      <c r="L379" s="602"/>
      <c r="M379" s="602"/>
    </row>
    <row r="380" spans="2:13" ht="15">
      <c r="B380" s="602"/>
      <c r="C380" s="602"/>
      <c r="D380" s="602"/>
      <c r="E380" s="602"/>
      <c r="F380" s="602"/>
      <c r="G380" s="602"/>
      <c r="H380" s="602"/>
      <c r="I380" s="602"/>
      <c r="J380" s="602"/>
      <c r="K380" s="602"/>
      <c r="L380" s="602"/>
      <c r="M380" s="602"/>
    </row>
    <row r="381" spans="2:13" ht="15">
      <c r="B381" s="602"/>
      <c r="C381" s="602"/>
      <c r="D381" s="602"/>
      <c r="E381" s="602"/>
      <c r="F381" s="602"/>
      <c r="G381" s="602"/>
      <c r="H381" s="602"/>
      <c r="I381" s="602"/>
      <c r="J381" s="602"/>
      <c r="K381" s="602"/>
      <c r="L381" s="602"/>
      <c r="M381" s="602"/>
    </row>
    <row r="382" spans="2:13" ht="15">
      <c r="B382" s="602"/>
      <c r="C382" s="602"/>
      <c r="D382" s="602"/>
      <c r="E382" s="602"/>
      <c r="F382" s="602"/>
      <c r="G382" s="602"/>
      <c r="H382" s="602"/>
      <c r="I382" s="602"/>
      <c r="J382" s="602"/>
      <c r="K382" s="602"/>
      <c r="L382" s="602"/>
      <c r="M382" s="602"/>
    </row>
    <row r="383" spans="2:13" ht="15">
      <c r="B383" s="602"/>
      <c r="C383" s="602"/>
      <c r="D383" s="602"/>
      <c r="E383" s="602"/>
      <c r="F383" s="602"/>
      <c r="G383" s="602"/>
      <c r="H383" s="602"/>
      <c r="I383" s="602"/>
      <c r="J383" s="602"/>
      <c r="K383" s="602"/>
      <c r="L383" s="602"/>
      <c r="M383" s="602"/>
    </row>
    <row r="384" spans="2:13" ht="15">
      <c r="B384" s="602"/>
      <c r="C384" s="602"/>
      <c r="D384" s="602"/>
      <c r="E384" s="602"/>
      <c r="F384" s="602"/>
      <c r="G384" s="602"/>
      <c r="H384" s="602"/>
      <c r="I384" s="602"/>
      <c r="J384" s="602"/>
      <c r="K384" s="602"/>
      <c r="L384" s="602"/>
      <c r="M384" s="602"/>
    </row>
    <row r="385" spans="2:13" ht="15">
      <c r="B385" s="602"/>
      <c r="C385" s="602"/>
      <c r="D385" s="602"/>
      <c r="E385" s="602"/>
      <c r="F385" s="602"/>
      <c r="G385" s="602"/>
      <c r="H385" s="602"/>
      <c r="I385" s="602"/>
      <c r="J385" s="602"/>
      <c r="K385" s="602"/>
      <c r="L385" s="602"/>
      <c r="M385" s="602"/>
    </row>
    <row r="386" spans="2:13" ht="15">
      <c r="B386" s="602"/>
      <c r="C386" s="602"/>
      <c r="D386" s="602"/>
      <c r="E386" s="602"/>
      <c r="F386" s="602"/>
      <c r="G386" s="602"/>
      <c r="H386" s="602"/>
      <c r="I386" s="602"/>
      <c r="J386" s="602"/>
      <c r="K386" s="602"/>
      <c r="L386" s="602"/>
      <c r="M386" s="602"/>
    </row>
    <row r="387" spans="2:13" ht="15">
      <c r="B387" s="602"/>
      <c r="C387" s="602"/>
      <c r="D387" s="602"/>
      <c r="E387" s="602"/>
      <c r="F387" s="602"/>
      <c r="G387" s="602"/>
      <c r="H387" s="602"/>
      <c r="I387" s="602"/>
      <c r="J387" s="602"/>
      <c r="K387" s="602"/>
      <c r="L387" s="602"/>
      <c r="M387" s="602"/>
    </row>
    <row r="388" spans="2:13" ht="15">
      <c r="B388" s="602"/>
      <c r="C388" s="602"/>
      <c r="D388" s="602"/>
      <c r="E388" s="602"/>
      <c r="F388" s="602"/>
      <c r="G388" s="602"/>
      <c r="H388" s="602"/>
      <c r="I388" s="602"/>
      <c r="J388" s="602"/>
      <c r="K388" s="602"/>
      <c r="L388" s="602"/>
      <c r="M388" s="602"/>
    </row>
    <row r="389" spans="2:13" ht="15">
      <c r="B389" s="602"/>
      <c r="C389" s="602"/>
      <c r="D389" s="602"/>
      <c r="E389" s="602"/>
      <c r="F389" s="602"/>
      <c r="G389" s="602"/>
      <c r="H389" s="602"/>
      <c r="I389" s="602"/>
      <c r="J389" s="602"/>
      <c r="K389" s="602"/>
      <c r="L389" s="602"/>
      <c r="M389" s="602"/>
    </row>
    <row r="390" spans="2:13" ht="15">
      <c r="B390" s="602"/>
      <c r="C390" s="602"/>
      <c r="D390" s="602"/>
      <c r="E390" s="602"/>
      <c r="F390" s="602"/>
      <c r="G390" s="602"/>
      <c r="H390" s="602"/>
      <c r="I390" s="602"/>
      <c r="J390" s="602"/>
      <c r="K390" s="602"/>
      <c r="L390" s="602"/>
      <c r="M390" s="602"/>
    </row>
    <row r="391" spans="2:13" ht="15">
      <c r="B391" s="602"/>
      <c r="C391" s="602"/>
      <c r="D391" s="602"/>
      <c r="E391" s="602"/>
      <c r="F391" s="602"/>
      <c r="G391" s="602"/>
      <c r="H391" s="602"/>
      <c r="I391" s="602"/>
      <c r="J391" s="602"/>
      <c r="K391" s="602"/>
      <c r="L391" s="602"/>
      <c r="M391" s="602"/>
    </row>
    <row r="392" spans="2:13" ht="15">
      <c r="B392" s="602"/>
      <c r="C392" s="602"/>
      <c r="D392" s="602"/>
      <c r="E392" s="602"/>
      <c r="F392" s="602"/>
      <c r="G392" s="602"/>
      <c r="H392" s="602"/>
      <c r="I392" s="602"/>
      <c r="J392" s="602"/>
      <c r="K392" s="602"/>
      <c r="L392" s="602"/>
      <c r="M392" s="602"/>
    </row>
    <row r="393" spans="2:13" ht="15">
      <c r="B393" s="602"/>
      <c r="C393" s="602"/>
      <c r="D393" s="602"/>
      <c r="E393" s="602"/>
      <c r="F393" s="602"/>
      <c r="G393" s="602"/>
      <c r="H393" s="602"/>
      <c r="I393" s="602"/>
      <c r="J393" s="602"/>
      <c r="K393" s="602"/>
      <c r="L393" s="602"/>
      <c r="M393" s="602"/>
    </row>
    <row r="394" spans="2:13" ht="15">
      <c r="B394" s="602"/>
      <c r="C394" s="602"/>
      <c r="D394" s="602"/>
      <c r="E394" s="602"/>
      <c r="F394" s="602"/>
      <c r="G394" s="602"/>
      <c r="H394" s="602"/>
      <c r="I394" s="602"/>
      <c r="J394" s="602"/>
      <c r="K394" s="602"/>
      <c r="L394" s="602"/>
      <c r="M394" s="602"/>
    </row>
    <row r="395" spans="2:13" ht="15">
      <c r="B395" s="602"/>
      <c r="C395" s="602"/>
      <c r="D395" s="602"/>
      <c r="E395" s="602"/>
      <c r="F395" s="602"/>
      <c r="G395" s="602"/>
      <c r="H395" s="602"/>
      <c r="I395" s="602"/>
      <c r="J395" s="602"/>
      <c r="K395" s="602"/>
      <c r="L395" s="602"/>
      <c r="M395" s="602"/>
    </row>
    <row r="396" spans="2:13" ht="15">
      <c r="B396" s="602"/>
      <c r="C396" s="602"/>
      <c r="D396" s="602"/>
      <c r="E396" s="602"/>
      <c r="F396" s="602"/>
      <c r="G396" s="602"/>
      <c r="H396" s="602"/>
      <c r="I396" s="602"/>
      <c r="J396" s="602"/>
      <c r="K396" s="602"/>
      <c r="L396" s="602"/>
      <c r="M396" s="602"/>
    </row>
    <row r="397" spans="2:13" ht="15">
      <c r="B397" s="602"/>
      <c r="C397" s="602"/>
      <c r="D397" s="602"/>
      <c r="E397" s="602"/>
      <c r="F397" s="602"/>
      <c r="G397" s="602"/>
      <c r="H397" s="602"/>
      <c r="I397" s="602"/>
      <c r="J397" s="602"/>
      <c r="K397" s="602"/>
      <c r="L397" s="602"/>
      <c r="M397" s="602"/>
    </row>
    <row r="398" spans="2:13" ht="15">
      <c r="B398" s="602"/>
      <c r="C398" s="602"/>
      <c r="D398" s="602"/>
      <c r="E398" s="602"/>
      <c r="F398" s="602"/>
      <c r="G398" s="602"/>
      <c r="H398" s="602"/>
      <c r="I398" s="602"/>
      <c r="J398" s="602"/>
      <c r="K398" s="602"/>
      <c r="L398" s="602"/>
      <c r="M398" s="602"/>
    </row>
    <row r="399" spans="2:13" ht="15">
      <c r="B399" s="602"/>
      <c r="C399" s="602"/>
      <c r="D399" s="602"/>
      <c r="E399" s="602"/>
      <c r="F399" s="602"/>
      <c r="G399" s="602"/>
      <c r="H399" s="602"/>
      <c r="I399" s="602"/>
      <c r="J399" s="602"/>
      <c r="K399" s="602"/>
      <c r="L399" s="602"/>
      <c r="M399" s="602"/>
    </row>
    <row r="400" spans="2:13" ht="15">
      <c r="B400" s="602"/>
      <c r="C400" s="602"/>
      <c r="D400" s="602"/>
      <c r="E400" s="602"/>
      <c r="F400" s="602"/>
      <c r="G400" s="602"/>
      <c r="H400" s="602"/>
      <c r="I400" s="602"/>
      <c r="J400" s="602"/>
      <c r="K400" s="602"/>
      <c r="L400" s="602"/>
      <c r="M400" s="602"/>
    </row>
    <row r="401" spans="2:13" ht="15">
      <c r="B401" s="602"/>
      <c r="C401" s="602"/>
      <c r="D401" s="602"/>
      <c r="E401" s="602"/>
      <c r="F401" s="602"/>
      <c r="G401" s="602"/>
      <c r="H401" s="602"/>
      <c r="I401" s="602"/>
      <c r="J401" s="602"/>
      <c r="K401" s="602"/>
      <c r="L401" s="602"/>
      <c r="M401" s="602"/>
    </row>
    <row r="402" spans="2:13" ht="15">
      <c r="B402" s="602"/>
      <c r="C402" s="602"/>
      <c r="D402" s="602"/>
      <c r="E402" s="602"/>
      <c r="F402" s="602"/>
      <c r="G402" s="602"/>
      <c r="H402" s="602"/>
      <c r="I402" s="602"/>
      <c r="J402" s="602"/>
      <c r="K402" s="602"/>
      <c r="L402" s="602"/>
      <c r="M402" s="602"/>
    </row>
    <row r="403" spans="2:13" ht="15">
      <c r="B403" s="602"/>
      <c r="C403" s="602"/>
      <c r="D403" s="602"/>
      <c r="E403" s="602"/>
      <c r="F403" s="602"/>
      <c r="G403" s="602"/>
      <c r="H403" s="602"/>
      <c r="I403" s="602"/>
      <c r="J403" s="602"/>
      <c r="K403" s="602"/>
      <c r="L403" s="602"/>
      <c r="M403" s="602"/>
    </row>
    <row r="404" spans="2:13" ht="15">
      <c r="B404" s="602"/>
      <c r="C404" s="602"/>
      <c r="D404" s="602"/>
      <c r="E404" s="602"/>
      <c r="F404" s="602"/>
      <c r="G404" s="602"/>
      <c r="H404" s="602"/>
      <c r="I404" s="602"/>
      <c r="J404" s="602"/>
      <c r="K404" s="602"/>
      <c r="L404" s="602"/>
      <c r="M404" s="602"/>
    </row>
    <row r="405" spans="2:13" ht="15">
      <c r="B405" s="602"/>
      <c r="C405" s="602"/>
      <c r="D405" s="602"/>
      <c r="E405" s="602"/>
      <c r="F405" s="602"/>
      <c r="G405" s="602"/>
      <c r="H405" s="602"/>
      <c r="I405" s="602"/>
      <c r="J405" s="602"/>
      <c r="K405" s="602"/>
      <c r="L405" s="602"/>
      <c r="M405" s="602"/>
    </row>
    <row r="406" spans="2:13" ht="15">
      <c r="B406" s="602"/>
      <c r="C406" s="602"/>
      <c r="D406" s="602"/>
      <c r="E406" s="602"/>
      <c r="F406" s="602"/>
      <c r="G406" s="602"/>
      <c r="H406" s="602"/>
      <c r="I406" s="602"/>
      <c r="J406" s="602"/>
      <c r="K406" s="602"/>
      <c r="L406" s="602"/>
      <c r="M406" s="602"/>
    </row>
    <row r="407" spans="2:13" ht="15">
      <c r="B407" s="602"/>
      <c r="C407" s="602"/>
      <c r="D407" s="602"/>
      <c r="E407" s="602"/>
      <c r="F407" s="602"/>
      <c r="G407" s="602"/>
      <c r="H407" s="602"/>
      <c r="I407" s="602"/>
      <c r="J407" s="602"/>
      <c r="K407" s="602"/>
      <c r="L407" s="602"/>
      <c r="M407" s="602"/>
    </row>
    <row r="408" spans="2:13" ht="15">
      <c r="B408" s="602"/>
      <c r="C408" s="602"/>
      <c r="D408" s="602"/>
      <c r="E408" s="602"/>
      <c r="F408" s="602"/>
      <c r="G408" s="602"/>
      <c r="H408" s="602"/>
      <c r="I408" s="602"/>
      <c r="J408" s="602"/>
      <c r="K408" s="602"/>
      <c r="L408" s="602"/>
      <c r="M408" s="602"/>
    </row>
    <row r="409" spans="2:13" ht="15">
      <c r="B409" s="602"/>
      <c r="C409" s="602"/>
      <c r="D409" s="602"/>
      <c r="E409" s="602"/>
      <c r="F409" s="602"/>
      <c r="G409" s="602"/>
      <c r="H409" s="602"/>
      <c r="I409" s="602"/>
      <c r="J409" s="602"/>
      <c r="K409" s="602"/>
      <c r="L409" s="602"/>
      <c r="M409" s="602"/>
    </row>
    <row r="410" spans="2:13" ht="15">
      <c r="B410" s="602"/>
      <c r="C410" s="602"/>
      <c r="D410" s="602"/>
      <c r="E410" s="602"/>
      <c r="F410" s="602"/>
      <c r="G410" s="602"/>
      <c r="H410" s="602"/>
      <c r="I410" s="602"/>
      <c r="J410" s="602"/>
      <c r="K410" s="602"/>
      <c r="L410" s="602"/>
      <c r="M410" s="602"/>
    </row>
    <row r="411" spans="2:13" ht="15">
      <c r="B411" s="602"/>
      <c r="C411" s="602"/>
      <c r="D411" s="602"/>
      <c r="E411" s="602"/>
      <c r="F411" s="602"/>
      <c r="G411" s="602"/>
      <c r="H411" s="602"/>
      <c r="I411" s="602"/>
      <c r="J411" s="602"/>
      <c r="K411" s="602"/>
      <c r="L411" s="602"/>
      <c r="M411" s="602"/>
    </row>
    <row r="412" spans="2:13" ht="15">
      <c r="B412" s="602"/>
      <c r="C412" s="602"/>
      <c r="D412" s="602"/>
      <c r="E412" s="602"/>
      <c r="F412" s="602"/>
      <c r="G412" s="602"/>
      <c r="H412" s="602"/>
      <c r="I412" s="602"/>
      <c r="J412" s="602"/>
      <c r="K412" s="602"/>
      <c r="L412" s="602"/>
      <c r="M412" s="602"/>
    </row>
    <row r="413" spans="2:13" ht="15">
      <c r="B413" s="602"/>
      <c r="C413" s="602"/>
      <c r="D413" s="602"/>
      <c r="E413" s="602"/>
      <c r="F413" s="602"/>
      <c r="G413" s="602"/>
      <c r="H413" s="602"/>
      <c r="I413" s="602"/>
      <c r="J413" s="602"/>
      <c r="K413" s="602"/>
      <c r="L413" s="602"/>
      <c r="M413" s="602"/>
    </row>
    <row r="414" spans="2:13" ht="15">
      <c r="B414" s="602"/>
      <c r="C414" s="602"/>
      <c r="D414" s="602"/>
      <c r="E414" s="602"/>
      <c r="F414" s="602"/>
      <c r="G414" s="602"/>
      <c r="H414" s="602"/>
      <c r="I414" s="602"/>
      <c r="J414" s="602"/>
      <c r="K414" s="602"/>
      <c r="L414" s="602"/>
      <c r="M414" s="602"/>
    </row>
    <row r="415" spans="2:13" ht="15">
      <c r="B415" s="602"/>
      <c r="C415" s="602"/>
      <c r="D415" s="602"/>
      <c r="E415" s="602"/>
      <c r="F415" s="602"/>
      <c r="G415" s="602"/>
      <c r="H415" s="602"/>
      <c r="I415" s="602"/>
      <c r="J415" s="602"/>
      <c r="K415" s="602"/>
      <c r="L415" s="602"/>
      <c r="M415" s="602"/>
    </row>
    <row r="416" spans="2:13" ht="15">
      <c r="B416" s="602"/>
      <c r="C416" s="602"/>
      <c r="D416" s="602"/>
      <c r="E416" s="602"/>
      <c r="F416" s="602"/>
      <c r="G416" s="602"/>
      <c r="H416" s="602"/>
      <c r="I416" s="602"/>
      <c r="J416" s="602"/>
      <c r="K416" s="602"/>
      <c r="L416" s="602"/>
      <c r="M416" s="602"/>
    </row>
    <row r="417" spans="2:13" ht="15">
      <c r="B417" s="602"/>
      <c r="C417" s="602"/>
      <c r="D417" s="602"/>
      <c r="E417" s="602"/>
      <c r="F417" s="602"/>
      <c r="G417" s="602"/>
      <c r="H417" s="602"/>
      <c r="I417" s="602"/>
      <c r="J417" s="602"/>
      <c r="K417" s="602"/>
      <c r="L417" s="602"/>
      <c r="M417" s="602"/>
    </row>
    <row r="418" spans="2:13" ht="15">
      <c r="B418" s="602"/>
      <c r="C418" s="602"/>
      <c r="D418" s="602"/>
      <c r="E418" s="602"/>
      <c r="F418" s="602"/>
      <c r="G418" s="602"/>
      <c r="H418" s="602"/>
      <c r="I418" s="602"/>
      <c r="J418" s="602"/>
      <c r="K418" s="602"/>
      <c r="L418" s="602"/>
      <c r="M418" s="602"/>
    </row>
    <row r="419" spans="2:13" ht="15">
      <c r="B419" s="602"/>
      <c r="C419" s="602"/>
      <c r="D419" s="602"/>
      <c r="E419" s="602"/>
      <c r="F419" s="602"/>
      <c r="G419" s="602"/>
      <c r="H419" s="602"/>
      <c r="I419" s="602"/>
      <c r="J419" s="602"/>
      <c r="K419" s="602"/>
      <c r="L419" s="602"/>
      <c r="M419" s="602"/>
    </row>
    <row r="420" spans="2:13" ht="15">
      <c r="B420" s="602"/>
      <c r="C420" s="602"/>
      <c r="D420" s="602"/>
      <c r="E420" s="602"/>
      <c r="F420" s="602"/>
      <c r="G420" s="602"/>
      <c r="H420" s="602"/>
      <c r="I420" s="602"/>
      <c r="J420" s="602"/>
      <c r="K420" s="602"/>
      <c r="L420" s="602"/>
      <c r="M420" s="602"/>
    </row>
    <row r="421" spans="2:13" ht="15">
      <c r="B421" s="602"/>
      <c r="C421" s="602"/>
      <c r="D421" s="602"/>
      <c r="E421" s="602"/>
      <c r="F421" s="602"/>
      <c r="G421" s="602"/>
      <c r="H421" s="602"/>
      <c r="I421" s="602"/>
      <c r="J421" s="602"/>
      <c r="K421" s="602"/>
      <c r="L421" s="602"/>
      <c r="M421" s="602"/>
    </row>
    <row r="422" spans="2:13" ht="15">
      <c r="B422" s="602"/>
      <c r="C422" s="602"/>
      <c r="D422" s="602"/>
      <c r="E422" s="602"/>
      <c r="F422" s="602"/>
      <c r="G422" s="602"/>
      <c r="H422" s="602"/>
      <c r="I422" s="602"/>
      <c r="J422" s="602"/>
      <c r="K422" s="602"/>
      <c r="L422" s="602"/>
      <c r="M422" s="602"/>
    </row>
    <row r="423" spans="2:13" ht="15">
      <c r="B423" s="602"/>
      <c r="C423" s="602"/>
      <c r="D423" s="602"/>
      <c r="E423" s="602"/>
      <c r="F423" s="602"/>
      <c r="G423" s="602"/>
      <c r="H423" s="602"/>
      <c r="I423" s="602"/>
      <c r="J423" s="602"/>
      <c r="K423" s="602"/>
      <c r="L423" s="602"/>
      <c r="M423" s="602"/>
    </row>
    <row r="424" spans="2:13" ht="15">
      <c r="B424" s="602"/>
      <c r="C424" s="602"/>
      <c r="D424" s="602"/>
      <c r="E424" s="602"/>
      <c r="F424" s="602"/>
      <c r="G424" s="602"/>
      <c r="H424" s="602"/>
      <c r="I424" s="602"/>
      <c r="J424" s="602"/>
      <c r="K424" s="602"/>
      <c r="L424" s="602"/>
      <c r="M424" s="602"/>
    </row>
    <row r="425" spans="2:13" ht="15">
      <c r="B425" s="602"/>
      <c r="C425" s="602"/>
      <c r="D425" s="602"/>
      <c r="E425" s="602"/>
      <c r="F425" s="602"/>
      <c r="G425" s="602"/>
      <c r="H425" s="602"/>
      <c r="I425" s="602"/>
      <c r="J425" s="602"/>
      <c r="K425" s="602"/>
      <c r="L425" s="602"/>
      <c r="M425" s="602"/>
    </row>
    <row r="426" spans="2:13" ht="15">
      <c r="B426" s="602"/>
      <c r="C426" s="602"/>
      <c r="D426" s="602"/>
      <c r="E426" s="602"/>
      <c r="F426" s="602"/>
      <c r="G426" s="602"/>
      <c r="H426" s="602"/>
      <c r="I426" s="602"/>
      <c r="J426" s="602"/>
      <c r="K426" s="602"/>
      <c r="L426" s="602"/>
      <c r="M426" s="602"/>
    </row>
    <row r="427" spans="2:13" ht="15">
      <c r="B427" s="602"/>
      <c r="C427" s="602"/>
      <c r="D427" s="602"/>
      <c r="E427" s="602"/>
      <c r="F427" s="602"/>
      <c r="G427" s="602"/>
      <c r="H427" s="602"/>
      <c r="I427" s="602"/>
      <c r="J427" s="602"/>
      <c r="K427" s="602"/>
      <c r="L427" s="602"/>
      <c r="M427" s="602"/>
    </row>
    <row r="428" spans="2:13" ht="15">
      <c r="B428" s="602"/>
      <c r="C428" s="602"/>
      <c r="D428" s="602"/>
      <c r="E428" s="602"/>
      <c r="F428" s="602"/>
      <c r="G428" s="602"/>
      <c r="H428" s="602"/>
      <c r="I428" s="602"/>
      <c r="J428" s="602"/>
      <c r="K428" s="602"/>
      <c r="L428" s="602"/>
      <c r="M428" s="602"/>
    </row>
    <row r="429" spans="2:13" ht="15">
      <c r="B429" s="602"/>
      <c r="C429" s="602"/>
      <c r="D429" s="602"/>
      <c r="E429" s="602"/>
      <c r="F429" s="602"/>
      <c r="G429" s="602"/>
      <c r="H429" s="602"/>
      <c r="I429" s="602"/>
      <c r="J429" s="602"/>
      <c r="K429" s="602"/>
      <c r="L429" s="602"/>
      <c r="M429" s="602"/>
    </row>
    <row r="430" spans="2:13" ht="15">
      <c r="B430" s="602"/>
      <c r="C430" s="602"/>
      <c r="D430" s="602"/>
      <c r="E430" s="602"/>
      <c r="F430" s="602"/>
      <c r="G430" s="602"/>
      <c r="H430" s="602"/>
      <c r="I430" s="602"/>
      <c r="J430" s="602"/>
      <c r="K430" s="602"/>
      <c r="L430" s="602"/>
      <c r="M430" s="602"/>
    </row>
    <row r="431" spans="2:13" ht="15">
      <c r="B431" s="602"/>
      <c r="C431" s="602"/>
      <c r="D431" s="602"/>
      <c r="E431" s="602"/>
      <c r="F431" s="602"/>
      <c r="G431" s="602"/>
      <c r="H431" s="602"/>
      <c r="I431" s="602"/>
      <c r="J431" s="602"/>
      <c r="K431" s="602"/>
      <c r="L431" s="602"/>
      <c r="M431" s="602"/>
    </row>
    <row r="432" spans="2:13" ht="15">
      <c r="B432" s="602"/>
      <c r="C432" s="602"/>
      <c r="D432" s="602"/>
      <c r="E432" s="602"/>
      <c r="F432" s="602"/>
      <c r="G432" s="602"/>
      <c r="H432" s="602"/>
      <c r="I432" s="602"/>
      <c r="J432" s="602"/>
      <c r="K432" s="602"/>
      <c r="L432" s="602"/>
      <c r="M432" s="602"/>
    </row>
    <row r="433" spans="2:13" ht="15">
      <c r="B433" s="602"/>
      <c r="C433" s="602"/>
      <c r="D433" s="602"/>
      <c r="E433" s="602"/>
      <c r="F433" s="602"/>
      <c r="G433" s="602"/>
      <c r="H433" s="602"/>
      <c r="I433" s="602"/>
      <c r="J433" s="602"/>
      <c r="K433" s="602"/>
      <c r="L433" s="602"/>
      <c r="M433" s="602"/>
    </row>
    <row r="434" spans="2:13" ht="15">
      <c r="B434" s="602"/>
      <c r="C434" s="602"/>
      <c r="D434" s="602"/>
      <c r="E434" s="602"/>
      <c r="F434" s="602"/>
      <c r="G434" s="602"/>
      <c r="H434" s="602"/>
      <c r="I434" s="602"/>
      <c r="J434" s="602"/>
      <c r="K434" s="602"/>
      <c r="L434" s="602"/>
      <c r="M434" s="602"/>
    </row>
    <row r="435" spans="2:13" ht="15">
      <c r="B435" s="602"/>
      <c r="C435" s="602"/>
      <c r="D435" s="602"/>
      <c r="E435" s="602"/>
      <c r="F435" s="602"/>
      <c r="G435" s="602"/>
      <c r="H435" s="602"/>
      <c r="I435" s="602"/>
      <c r="J435" s="602"/>
      <c r="K435" s="602"/>
      <c r="L435" s="602"/>
      <c r="M435" s="602"/>
    </row>
    <row r="436" spans="2:13" ht="15">
      <c r="B436" s="602"/>
      <c r="C436" s="602"/>
      <c r="D436" s="602"/>
      <c r="E436" s="602"/>
      <c r="F436" s="602"/>
      <c r="G436" s="602"/>
      <c r="H436" s="602"/>
      <c r="I436" s="602"/>
      <c r="J436" s="602"/>
      <c r="K436" s="602"/>
      <c r="L436" s="602"/>
      <c r="M436" s="602"/>
    </row>
    <row r="437" spans="2:13" ht="15">
      <c r="B437" s="602"/>
      <c r="C437" s="602"/>
      <c r="D437" s="602"/>
      <c r="E437" s="602"/>
      <c r="F437" s="602"/>
      <c r="G437" s="602"/>
      <c r="H437" s="602"/>
      <c r="I437" s="602"/>
      <c r="J437" s="602"/>
      <c r="K437" s="602"/>
      <c r="L437" s="602"/>
      <c r="M437" s="602"/>
    </row>
    <row r="438" spans="2:13" ht="15">
      <c r="B438" s="602"/>
      <c r="C438" s="602"/>
      <c r="D438" s="602"/>
      <c r="E438" s="602"/>
      <c r="F438" s="602"/>
      <c r="G438" s="602"/>
      <c r="H438" s="602"/>
      <c r="I438" s="602"/>
      <c r="J438" s="602"/>
      <c r="K438" s="602"/>
      <c r="L438" s="602"/>
      <c r="M438" s="602"/>
    </row>
    <row r="439" spans="2:13" ht="15">
      <c r="B439" s="602"/>
      <c r="C439" s="602"/>
      <c r="D439" s="602"/>
      <c r="E439" s="602"/>
      <c r="F439" s="602"/>
      <c r="G439" s="602"/>
      <c r="H439" s="602"/>
      <c r="I439" s="602"/>
      <c r="J439" s="602"/>
      <c r="K439" s="602"/>
      <c r="L439" s="602"/>
      <c r="M439" s="602"/>
    </row>
    <row r="440" spans="2:13" ht="15">
      <c r="B440" s="602"/>
      <c r="C440" s="602"/>
      <c r="D440" s="602"/>
      <c r="E440" s="602"/>
      <c r="F440" s="602"/>
      <c r="G440" s="602"/>
      <c r="H440" s="602"/>
      <c r="I440" s="602"/>
      <c r="J440" s="602"/>
      <c r="K440" s="602"/>
      <c r="L440" s="602"/>
      <c r="M440" s="602"/>
    </row>
    <row r="441" spans="2:13" ht="15">
      <c r="B441" s="602"/>
      <c r="C441" s="602"/>
      <c r="D441" s="602"/>
      <c r="E441" s="602"/>
      <c r="F441" s="602"/>
      <c r="G441" s="602"/>
      <c r="H441" s="602"/>
      <c r="I441" s="602"/>
      <c r="J441" s="602"/>
      <c r="K441" s="602"/>
      <c r="L441" s="602"/>
      <c r="M441" s="602"/>
    </row>
    <row r="442" spans="2:13" ht="15">
      <c r="B442" s="602"/>
      <c r="C442" s="602"/>
      <c r="D442" s="602"/>
      <c r="E442" s="602"/>
      <c r="F442" s="602"/>
      <c r="G442" s="602"/>
      <c r="H442" s="602"/>
      <c r="I442" s="602"/>
      <c r="J442" s="602"/>
      <c r="K442" s="602"/>
      <c r="L442" s="602"/>
      <c r="M442" s="602"/>
    </row>
    <row r="443" spans="2:13" ht="15">
      <c r="B443" s="602"/>
      <c r="C443" s="602"/>
      <c r="D443" s="602"/>
      <c r="E443" s="602"/>
      <c r="F443" s="602"/>
      <c r="G443" s="602"/>
      <c r="H443" s="602"/>
      <c r="I443" s="602"/>
      <c r="J443" s="602"/>
      <c r="K443" s="602"/>
      <c r="L443" s="602"/>
      <c r="M443" s="602"/>
    </row>
    <row r="444" spans="2:13" ht="15">
      <c r="B444" s="602"/>
      <c r="C444" s="602"/>
      <c r="D444" s="602"/>
      <c r="E444" s="602"/>
      <c r="F444" s="602"/>
      <c r="G444" s="602"/>
      <c r="H444" s="602"/>
      <c r="I444" s="602"/>
      <c r="J444" s="602"/>
      <c r="K444" s="602"/>
      <c r="L444" s="602"/>
      <c r="M444" s="602"/>
    </row>
    <row r="445" spans="2:13" ht="15">
      <c r="B445" s="602"/>
      <c r="C445" s="602"/>
      <c r="D445" s="602"/>
      <c r="E445" s="602"/>
      <c r="F445" s="602"/>
      <c r="G445" s="602"/>
      <c r="H445" s="602"/>
      <c r="I445" s="602"/>
      <c r="J445" s="602"/>
      <c r="K445" s="602"/>
      <c r="L445" s="602"/>
      <c r="M445" s="602"/>
    </row>
    <row r="446" spans="2:13" ht="15">
      <c r="B446" s="602"/>
      <c r="C446" s="602"/>
      <c r="D446" s="602"/>
      <c r="E446" s="602"/>
      <c r="F446" s="602"/>
      <c r="G446" s="602"/>
      <c r="H446" s="602"/>
      <c r="I446" s="602"/>
      <c r="J446" s="602"/>
      <c r="K446" s="602"/>
      <c r="L446" s="602"/>
      <c r="M446" s="602"/>
    </row>
    <row r="447" spans="2:13" ht="15">
      <c r="B447" s="602"/>
      <c r="C447" s="602"/>
      <c r="D447" s="602"/>
      <c r="E447" s="602"/>
      <c r="F447" s="602"/>
      <c r="G447" s="602"/>
      <c r="H447" s="602"/>
      <c r="I447" s="602"/>
      <c r="J447" s="602"/>
      <c r="K447" s="602"/>
      <c r="L447" s="602"/>
      <c r="M447" s="602"/>
    </row>
    <row r="448" spans="2:13" ht="15">
      <c r="B448" s="602"/>
      <c r="C448" s="602"/>
      <c r="D448" s="602"/>
      <c r="E448" s="602"/>
      <c r="F448" s="602"/>
      <c r="G448" s="602"/>
      <c r="H448" s="602"/>
      <c r="I448" s="602"/>
      <c r="J448" s="602"/>
      <c r="K448" s="602"/>
      <c r="L448" s="602"/>
      <c r="M448" s="602"/>
    </row>
    <row r="449" spans="2:13" ht="15">
      <c r="B449" s="602"/>
      <c r="C449" s="602"/>
      <c r="D449" s="602"/>
      <c r="E449" s="602"/>
      <c r="F449" s="602"/>
      <c r="G449" s="602"/>
      <c r="H449" s="602"/>
      <c r="I449" s="602"/>
      <c r="J449" s="602"/>
      <c r="K449" s="602"/>
      <c r="L449" s="602"/>
      <c r="M449" s="602"/>
    </row>
    <row r="450" spans="2:13" ht="15">
      <c r="B450" s="602"/>
      <c r="C450" s="602"/>
      <c r="D450" s="602"/>
      <c r="E450" s="602"/>
      <c r="F450" s="602"/>
      <c r="G450" s="602"/>
      <c r="H450" s="602"/>
      <c r="I450" s="602"/>
      <c r="J450" s="602"/>
      <c r="K450" s="602"/>
      <c r="L450" s="602"/>
      <c r="M450" s="602"/>
    </row>
    <row r="451" spans="2:13" ht="15">
      <c r="B451" s="602"/>
      <c r="C451" s="602"/>
      <c r="D451" s="602"/>
      <c r="E451" s="602"/>
      <c r="F451" s="602"/>
      <c r="G451" s="602"/>
      <c r="H451" s="602"/>
      <c r="I451" s="602"/>
      <c r="J451" s="602"/>
      <c r="K451" s="602"/>
      <c r="L451" s="602"/>
      <c r="M451" s="602"/>
    </row>
    <row r="452" spans="2:13" ht="15">
      <c r="B452" s="602"/>
      <c r="C452" s="602"/>
      <c r="D452" s="602"/>
      <c r="E452" s="602"/>
      <c r="F452" s="602"/>
      <c r="G452" s="602"/>
      <c r="H452" s="602"/>
      <c r="I452" s="602"/>
      <c r="J452" s="602"/>
      <c r="K452" s="602"/>
      <c r="L452" s="602"/>
      <c r="M452" s="602"/>
    </row>
    <row r="453" spans="2:13" ht="15">
      <c r="B453" s="602"/>
      <c r="C453" s="602"/>
      <c r="D453" s="602"/>
      <c r="E453" s="602"/>
      <c r="F453" s="602"/>
      <c r="G453" s="602"/>
      <c r="H453" s="602"/>
      <c r="I453" s="602"/>
      <c r="J453" s="602"/>
      <c r="K453" s="602"/>
      <c r="L453" s="602"/>
      <c r="M453" s="602"/>
    </row>
    <row r="454" spans="2:13" ht="15">
      <c r="B454" s="602"/>
      <c r="C454" s="602"/>
      <c r="D454" s="602"/>
      <c r="E454" s="602"/>
      <c r="F454" s="602"/>
      <c r="G454" s="602"/>
      <c r="H454" s="602"/>
      <c r="I454" s="602"/>
      <c r="J454" s="602"/>
      <c r="K454" s="602"/>
      <c r="L454" s="602"/>
      <c r="M454" s="602"/>
    </row>
    <row r="455" spans="2:13" ht="15">
      <c r="B455" s="602"/>
      <c r="C455" s="602"/>
      <c r="D455" s="602"/>
      <c r="E455" s="602"/>
      <c r="F455" s="602"/>
      <c r="G455" s="602"/>
      <c r="H455" s="602"/>
      <c r="I455" s="602"/>
      <c r="J455" s="602"/>
      <c r="K455" s="602"/>
      <c r="L455" s="602"/>
      <c r="M455" s="602"/>
    </row>
    <row r="456" spans="2:13" ht="15">
      <c r="B456" s="602"/>
      <c r="C456" s="602"/>
      <c r="D456" s="602"/>
      <c r="E456" s="602"/>
      <c r="F456" s="602"/>
      <c r="G456" s="602"/>
      <c r="H456" s="602"/>
      <c r="I456" s="602"/>
      <c r="J456" s="602"/>
      <c r="K456" s="602"/>
      <c r="L456" s="602"/>
      <c r="M456" s="602"/>
    </row>
    <row r="457" spans="2:13" ht="15">
      <c r="B457" s="602"/>
      <c r="C457" s="602"/>
      <c r="D457" s="602"/>
      <c r="E457" s="602"/>
      <c r="F457" s="602"/>
      <c r="G457" s="602"/>
      <c r="H457" s="602"/>
      <c r="I457" s="602"/>
      <c r="J457" s="602"/>
      <c r="K457" s="602"/>
      <c r="L457" s="602"/>
      <c r="M457" s="602"/>
    </row>
    <row r="458" spans="2:13" ht="15">
      <c r="B458" s="602"/>
      <c r="C458" s="602"/>
      <c r="D458" s="602"/>
      <c r="E458" s="602"/>
      <c r="F458" s="602"/>
      <c r="G458" s="602"/>
      <c r="H458" s="602"/>
      <c r="I458" s="602"/>
      <c r="J458" s="602"/>
      <c r="K458" s="602"/>
      <c r="L458" s="602"/>
      <c r="M458" s="602"/>
    </row>
    <row r="459" spans="2:13" ht="15">
      <c r="B459" s="602"/>
      <c r="C459" s="602"/>
      <c r="D459" s="602"/>
      <c r="E459" s="602"/>
      <c r="F459" s="602"/>
      <c r="G459" s="602"/>
      <c r="H459" s="602"/>
      <c r="I459" s="602"/>
      <c r="J459" s="602"/>
      <c r="K459" s="602"/>
      <c r="L459" s="602"/>
      <c r="M459" s="602"/>
    </row>
    <row r="460" spans="2:13" ht="15">
      <c r="B460" s="602"/>
      <c r="C460" s="602"/>
      <c r="D460" s="602"/>
      <c r="E460" s="602"/>
      <c r="F460" s="602"/>
      <c r="G460" s="602"/>
      <c r="H460" s="602"/>
      <c r="I460" s="602"/>
      <c r="J460" s="602"/>
      <c r="K460" s="602"/>
      <c r="L460" s="602"/>
      <c r="M460" s="602"/>
    </row>
    <row r="461" spans="2:13" ht="15">
      <c r="B461" s="602"/>
      <c r="C461" s="602"/>
      <c r="D461" s="602"/>
      <c r="E461" s="602"/>
      <c r="F461" s="602"/>
      <c r="G461" s="602"/>
      <c r="H461" s="602"/>
      <c r="I461" s="602"/>
      <c r="J461" s="602"/>
      <c r="K461" s="602"/>
      <c r="L461" s="602"/>
      <c r="M461" s="602"/>
    </row>
    <row r="462" spans="2:13" ht="15">
      <c r="B462" s="602"/>
      <c r="C462" s="602"/>
      <c r="D462" s="602"/>
      <c r="E462" s="602"/>
      <c r="F462" s="602"/>
      <c r="G462" s="602"/>
      <c r="H462" s="602"/>
      <c r="I462" s="602"/>
      <c r="J462" s="602"/>
      <c r="K462" s="602"/>
      <c r="L462" s="602"/>
      <c r="M462" s="602"/>
    </row>
    <row r="463" spans="2:13" ht="15">
      <c r="B463" s="602"/>
      <c r="C463" s="602"/>
      <c r="D463" s="602"/>
      <c r="E463" s="602"/>
      <c r="F463" s="602"/>
      <c r="G463" s="602"/>
      <c r="H463" s="602"/>
      <c r="I463" s="602"/>
      <c r="J463" s="602"/>
      <c r="K463" s="602"/>
      <c r="L463" s="602"/>
      <c r="M463" s="602"/>
    </row>
    <row r="464" spans="2:13" ht="15">
      <c r="B464" s="602"/>
      <c r="C464" s="602"/>
      <c r="D464" s="602"/>
      <c r="E464" s="602"/>
      <c r="F464" s="602"/>
      <c r="G464" s="602"/>
      <c r="H464" s="602"/>
      <c r="I464" s="602"/>
      <c r="J464" s="602"/>
      <c r="K464" s="602"/>
      <c r="L464" s="602"/>
      <c r="M464" s="602"/>
    </row>
    <row r="465" spans="2:13" ht="15">
      <c r="B465" s="602"/>
      <c r="C465" s="602"/>
      <c r="D465" s="602"/>
      <c r="E465" s="602"/>
      <c r="F465" s="602"/>
      <c r="G465" s="602"/>
      <c r="H465" s="602"/>
      <c r="I465" s="602"/>
      <c r="J465" s="602"/>
      <c r="K465" s="602"/>
      <c r="L465" s="602"/>
      <c r="M465" s="602"/>
    </row>
    <row r="466" spans="2:13" ht="15">
      <c r="B466" s="602"/>
      <c r="C466" s="602"/>
      <c r="D466" s="602"/>
      <c r="E466" s="602"/>
      <c r="F466" s="602"/>
      <c r="G466" s="602"/>
      <c r="H466" s="602"/>
      <c r="I466" s="602"/>
      <c r="J466" s="602"/>
      <c r="K466" s="602"/>
      <c r="L466" s="602"/>
      <c r="M466" s="602"/>
    </row>
    <row r="467" spans="2:13" ht="15">
      <c r="B467" s="602"/>
      <c r="C467" s="602"/>
      <c r="D467" s="602"/>
      <c r="E467" s="602"/>
      <c r="F467" s="602"/>
      <c r="G467" s="602"/>
      <c r="H467" s="602"/>
      <c r="I467" s="602"/>
      <c r="J467" s="602"/>
      <c r="K467" s="602"/>
      <c r="L467" s="602"/>
      <c r="M467" s="602"/>
    </row>
    <row r="468" spans="2:13" ht="15">
      <c r="B468" s="602"/>
      <c r="C468" s="602"/>
      <c r="D468" s="602"/>
      <c r="E468" s="602"/>
      <c r="F468" s="602"/>
      <c r="G468" s="602"/>
      <c r="H468" s="602"/>
      <c r="I468" s="602"/>
      <c r="J468" s="602"/>
      <c r="K468" s="602"/>
      <c r="L468" s="602"/>
      <c r="M468" s="602"/>
    </row>
    <row r="469" spans="2:13" ht="15">
      <c r="B469" s="602"/>
      <c r="C469" s="602"/>
      <c r="D469" s="602"/>
      <c r="E469" s="602"/>
      <c r="F469" s="602"/>
      <c r="G469" s="602"/>
      <c r="H469" s="602"/>
      <c r="I469" s="602"/>
      <c r="J469" s="602"/>
      <c r="K469" s="602"/>
      <c r="L469" s="602"/>
      <c r="M469" s="602"/>
    </row>
    <row r="470" spans="2:13" ht="15">
      <c r="B470" s="602"/>
      <c r="C470" s="602"/>
      <c r="D470" s="602"/>
      <c r="E470" s="602"/>
      <c r="F470" s="602"/>
      <c r="G470" s="602"/>
      <c r="H470" s="602"/>
      <c r="I470" s="602"/>
      <c r="J470" s="602"/>
      <c r="K470" s="602"/>
      <c r="L470" s="602"/>
      <c r="M470" s="602"/>
    </row>
    <row r="471" spans="2:13" ht="15">
      <c r="B471" s="602"/>
      <c r="C471" s="602"/>
      <c r="D471" s="602"/>
      <c r="E471" s="602"/>
      <c r="F471" s="602"/>
      <c r="G471" s="602"/>
      <c r="H471" s="602"/>
      <c r="I471" s="602"/>
      <c r="J471" s="602"/>
      <c r="K471" s="602"/>
      <c r="L471" s="602"/>
      <c r="M471" s="602"/>
    </row>
    <row r="472" spans="2:13" ht="15">
      <c r="B472" s="602"/>
      <c r="C472" s="602"/>
      <c r="D472" s="602"/>
      <c r="E472" s="602"/>
      <c r="F472" s="602"/>
      <c r="G472" s="602"/>
      <c r="H472" s="602"/>
      <c r="I472" s="602"/>
      <c r="J472" s="602"/>
      <c r="K472" s="602"/>
      <c r="L472" s="602"/>
      <c r="M472" s="602"/>
    </row>
    <row r="473" spans="2:13" ht="15">
      <c r="B473" s="602"/>
      <c r="C473" s="602"/>
      <c r="D473" s="602"/>
      <c r="E473" s="602"/>
      <c r="F473" s="602"/>
      <c r="G473" s="602"/>
      <c r="H473" s="602"/>
      <c r="I473" s="602"/>
      <c r="J473" s="602"/>
      <c r="K473" s="602"/>
      <c r="L473" s="602"/>
      <c r="M473" s="602"/>
    </row>
    <row r="474" spans="2:13" ht="15">
      <c r="B474" s="602"/>
      <c r="C474" s="602"/>
      <c r="D474" s="602"/>
      <c r="E474" s="602"/>
      <c r="F474" s="602"/>
      <c r="G474" s="602"/>
      <c r="H474" s="602"/>
      <c r="I474" s="602"/>
      <c r="J474" s="602"/>
      <c r="K474" s="602"/>
      <c r="L474" s="602"/>
      <c r="M474" s="602"/>
    </row>
    <row r="475" spans="2:13" ht="15">
      <c r="B475" s="602"/>
      <c r="C475" s="602"/>
      <c r="D475" s="602"/>
      <c r="E475" s="602"/>
      <c r="F475" s="602"/>
      <c r="G475" s="602"/>
      <c r="H475" s="602"/>
      <c r="I475" s="602"/>
      <c r="J475" s="602"/>
      <c r="K475" s="602"/>
      <c r="L475" s="602"/>
      <c r="M475" s="602"/>
    </row>
    <row r="476" spans="2:13" ht="15">
      <c r="B476" s="602"/>
      <c r="C476" s="602"/>
      <c r="D476" s="602"/>
      <c r="E476" s="602"/>
      <c r="F476" s="602"/>
      <c r="G476" s="602"/>
      <c r="H476" s="602"/>
      <c r="I476" s="602"/>
      <c r="J476" s="602"/>
      <c r="K476" s="602"/>
      <c r="L476" s="602"/>
      <c r="M476" s="602"/>
    </row>
    <row r="477" spans="2:13" ht="15">
      <c r="B477" s="602"/>
      <c r="C477" s="602"/>
      <c r="D477" s="602"/>
      <c r="E477" s="602"/>
      <c r="F477" s="602"/>
      <c r="G477" s="602"/>
      <c r="H477" s="602"/>
      <c r="I477" s="602"/>
      <c r="J477" s="602"/>
      <c r="K477" s="602"/>
      <c r="L477" s="602"/>
      <c r="M477" s="602"/>
    </row>
    <row r="478" spans="2:13" ht="15">
      <c r="B478" s="602"/>
      <c r="C478" s="602"/>
      <c r="D478" s="602"/>
      <c r="E478" s="602"/>
      <c r="F478" s="602"/>
      <c r="G478" s="602"/>
      <c r="H478" s="602"/>
      <c r="I478" s="602"/>
      <c r="J478" s="602"/>
      <c r="K478" s="602"/>
      <c r="L478" s="602"/>
      <c r="M478" s="602"/>
    </row>
    <row r="479" spans="2:13" ht="15">
      <c r="B479" s="602"/>
      <c r="C479" s="602"/>
      <c r="D479" s="602"/>
      <c r="E479" s="602"/>
      <c r="F479" s="602"/>
      <c r="G479" s="602"/>
      <c r="H479" s="602"/>
      <c r="I479" s="602"/>
      <c r="J479" s="602"/>
      <c r="K479" s="602"/>
      <c r="L479" s="602"/>
      <c r="M479" s="602"/>
    </row>
    <row r="480" spans="2:13" ht="15">
      <c r="B480" s="602"/>
      <c r="C480" s="602"/>
      <c r="D480" s="602"/>
      <c r="E480" s="602"/>
      <c r="F480" s="602"/>
      <c r="G480" s="602"/>
      <c r="H480" s="602"/>
      <c r="I480" s="602"/>
      <c r="J480" s="602"/>
      <c r="K480" s="602"/>
      <c r="L480" s="602"/>
      <c r="M480" s="602"/>
    </row>
    <row r="481" spans="2:13" ht="15">
      <c r="B481" s="602"/>
      <c r="C481" s="602"/>
      <c r="D481" s="602"/>
      <c r="E481" s="602"/>
      <c r="F481" s="602"/>
      <c r="G481" s="602"/>
      <c r="H481" s="602"/>
      <c r="I481" s="602"/>
      <c r="J481" s="602"/>
      <c r="K481" s="602"/>
      <c r="L481" s="602"/>
      <c r="M481" s="602"/>
    </row>
    <row r="482" spans="2:13" ht="15">
      <c r="B482" s="602"/>
      <c r="C482" s="602"/>
      <c r="D482" s="602"/>
      <c r="E482" s="602"/>
      <c r="F482" s="602"/>
      <c r="G482" s="602"/>
      <c r="H482" s="602"/>
      <c r="I482" s="602"/>
      <c r="J482" s="602"/>
      <c r="K482" s="602"/>
      <c r="L482" s="602"/>
      <c r="M482" s="602"/>
    </row>
    <row r="483" spans="2:13" ht="15">
      <c r="B483" s="602"/>
      <c r="C483" s="602"/>
      <c r="D483" s="602"/>
      <c r="E483" s="602"/>
      <c r="F483" s="602"/>
      <c r="G483" s="602"/>
      <c r="H483" s="602"/>
      <c r="I483" s="602"/>
      <c r="J483" s="602"/>
      <c r="K483" s="602"/>
      <c r="L483" s="602"/>
      <c r="M483" s="602"/>
    </row>
    <row r="484" spans="2:13" ht="15">
      <c r="B484" s="602"/>
      <c r="C484" s="602"/>
      <c r="D484" s="602"/>
      <c r="E484" s="602"/>
      <c r="F484" s="602"/>
      <c r="G484" s="602"/>
      <c r="H484" s="602"/>
      <c r="I484" s="602"/>
      <c r="J484" s="602"/>
      <c r="K484" s="602"/>
      <c r="L484" s="602"/>
      <c r="M484" s="602"/>
    </row>
    <row r="485" spans="2:13" ht="15">
      <c r="B485" s="602"/>
      <c r="C485" s="602"/>
      <c r="D485" s="602"/>
      <c r="E485" s="602"/>
      <c r="F485" s="602"/>
      <c r="G485" s="602"/>
      <c r="H485" s="602"/>
      <c r="I485" s="602"/>
      <c r="J485" s="602"/>
      <c r="K485" s="602"/>
      <c r="L485" s="602"/>
      <c r="M485" s="602"/>
    </row>
    <row r="486" spans="2:13" ht="15">
      <c r="B486" s="602"/>
      <c r="C486" s="602"/>
      <c r="D486" s="602"/>
      <c r="E486" s="602"/>
      <c r="F486" s="602"/>
      <c r="G486" s="602"/>
      <c r="H486" s="602"/>
      <c r="I486" s="602"/>
      <c r="J486" s="602"/>
      <c r="K486" s="602"/>
      <c r="L486" s="602"/>
      <c r="M486" s="602"/>
    </row>
    <row r="487" spans="2:13" ht="15">
      <c r="B487" s="602"/>
      <c r="C487" s="602"/>
      <c r="D487" s="602"/>
      <c r="E487" s="602"/>
      <c r="F487" s="602"/>
      <c r="G487" s="602"/>
      <c r="H487" s="602"/>
      <c r="I487" s="602"/>
      <c r="J487" s="602"/>
      <c r="K487" s="602"/>
      <c r="L487" s="602"/>
      <c r="M487" s="602"/>
    </row>
    <row r="488" spans="2:13" ht="15">
      <c r="B488" s="602"/>
      <c r="C488" s="602"/>
      <c r="D488" s="602"/>
      <c r="E488" s="602"/>
      <c r="F488" s="602"/>
      <c r="G488" s="602"/>
      <c r="H488" s="602"/>
      <c r="I488" s="602"/>
      <c r="J488" s="602"/>
      <c r="K488" s="602"/>
      <c r="L488" s="602"/>
      <c r="M488" s="602"/>
    </row>
    <row r="489" spans="2:13" ht="15">
      <c r="B489" s="602"/>
      <c r="C489" s="602"/>
      <c r="D489" s="602"/>
      <c r="E489" s="602"/>
      <c r="F489" s="602"/>
      <c r="G489" s="602"/>
      <c r="H489" s="602"/>
      <c r="I489" s="602"/>
      <c r="J489" s="602"/>
      <c r="K489" s="602"/>
      <c r="L489" s="602"/>
      <c r="M489" s="602"/>
    </row>
    <row r="490" spans="2:13" ht="15">
      <c r="B490" s="602"/>
      <c r="C490" s="602"/>
      <c r="D490" s="602"/>
      <c r="E490" s="602"/>
      <c r="F490" s="602"/>
      <c r="G490" s="602"/>
      <c r="H490" s="602"/>
      <c r="I490" s="602"/>
      <c r="J490" s="602"/>
      <c r="K490" s="602"/>
      <c r="L490" s="602"/>
      <c r="M490" s="602"/>
    </row>
    <row r="491" spans="2:13" ht="15">
      <c r="B491" s="602"/>
      <c r="C491" s="602"/>
      <c r="D491" s="602"/>
      <c r="E491" s="602"/>
      <c r="F491" s="602"/>
      <c r="G491" s="602"/>
      <c r="H491" s="602"/>
      <c r="I491" s="602"/>
      <c r="J491" s="602"/>
      <c r="K491" s="602"/>
      <c r="L491" s="602"/>
      <c r="M491" s="602"/>
    </row>
    <row r="492" spans="2:13" ht="15">
      <c r="B492" s="602"/>
      <c r="C492" s="602"/>
      <c r="D492" s="602"/>
      <c r="E492" s="602"/>
      <c r="F492" s="602"/>
      <c r="G492" s="602"/>
      <c r="H492" s="602"/>
      <c r="I492" s="602"/>
      <c r="J492" s="602"/>
      <c r="K492" s="602"/>
      <c r="L492" s="602"/>
      <c r="M492" s="602"/>
    </row>
    <row r="493" spans="2:13" ht="15">
      <c r="B493" s="602"/>
      <c r="C493" s="602"/>
      <c r="D493" s="602"/>
      <c r="E493" s="602"/>
      <c r="F493" s="602"/>
      <c r="G493" s="602"/>
      <c r="H493" s="602"/>
      <c r="I493" s="602"/>
      <c r="J493" s="602"/>
      <c r="K493" s="602"/>
      <c r="L493" s="602"/>
      <c r="M493" s="602"/>
    </row>
    <row r="494" spans="2:13" ht="15">
      <c r="B494" s="602"/>
      <c r="C494" s="602"/>
      <c r="D494" s="602"/>
      <c r="E494" s="602"/>
      <c r="F494" s="602"/>
      <c r="G494" s="602"/>
      <c r="H494" s="602"/>
      <c r="I494" s="602"/>
      <c r="J494" s="602"/>
      <c r="K494" s="602"/>
      <c r="L494" s="602"/>
      <c r="M494" s="602"/>
    </row>
    <row r="495" spans="2:13" ht="15">
      <c r="B495" s="602"/>
      <c r="C495" s="602"/>
      <c r="D495" s="602"/>
      <c r="E495" s="602"/>
      <c r="F495" s="602"/>
      <c r="G495" s="602"/>
      <c r="H495" s="602"/>
      <c r="I495" s="602"/>
      <c r="J495" s="602"/>
      <c r="K495" s="602"/>
      <c r="L495" s="602"/>
      <c r="M495" s="602"/>
    </row>
    <row r="496" spans="2:13" ht="15">
      <c r="B496" s="602"/>
      <c r="C496" s="602"/>
      <c r="D496" s="602"/>
      <c r="E496" s="602"/>
      <c r="F496" s="602"/>
      <c r="G496" s="602"/>
      <c r="H496" s="602"/>
      <c r="I496" s="602"/>
      <c r="J496" s="602"/>
      <c r="K496" s="602"/>
      <c r="L496" s="602"/>
      <c r="M496" s="602"/>
    </row>
    <row r="497" spans="2:13" ht="15">
      <c r="B497" s="602"/>
      <c r="C497" s="602"/>
      <c r="D497" s="602"/>
      <c r="E497" s="602"/>
      <c r="F497" s="602"/>
      <c r="G497" s="602"/>
      <c r="H497" s="602"/>
      <c r="I497" s="602"/>
      <c r="J497" s="602"/>
      <c r="K497" s="602"/>
      <c r="L497" s="602"/>
      <c r="M497" s="602"/>
    </row>
    <row r="498" spans="2:13" ht="15">
      <c r="B498" s="602"/>
      <c r="C498" s="602"/>
      <c r="D498" s="602"/>
      <c r="E498" s="602"/>
      <c r="F498" s="602"/>
      <c r="G498" s="602"/>
      <c r="H498" s="602"/>
      <c r="I498" s="602"/>
      <c r="J498" s="602"/>
      <c r="K498" s="602"/>
      <c r="L498" s="602"/>
      <c r="M498" s="602"/>
    </row>
    <row r="499" spans="2:13" ht="15">
      <c r="B499" s="602"/>
      <c r="C499" s="602"/>
      <c r="D499" s="602"/>
      <c r="E499" s="602"/>
      <c r="F499" s="602"/>
      <c r="G499" s="602"/>
      <c r="H499" s="602"/>
      <c r="I499" s="602"/>
      <c r="J499" s="602"/>
      <c r="K499" s="602"/>
      <c r="L499" s="602"/>
      <c r="M499" s="602"/>
    </row>
    <row r="500" spans="2:13" ht="15">
      <c r="B500" s="602"/>
      <c r="C500" s="602"/>
      <c r="D500" s="602"/>
      <c r="E500" s="602"/>
      <c r="F500" s="602"/>
      <c r="G500" s="602"/>
      <c r="H500" s="602"/>
      <c r="I500" s="602"/>
      <c r="J500" s="602"/>
      <c r="K500" s="602"/>
      <c r="L500" s="602"/>
      <c r="M500" s="602"/>
    </row>
    <row r="501" spans="2:13" ht="15">
      <c r="B501" s="602"/>
      <c r="C501" s="602"/>
      <c r="D501" s="602"/>
      <c r="E501" s="602"/>
      <c r="F501" s="602"/>
      <c r="G501" s="602"/>
      <c r="H501" s="602"/>
      <c r="I501" s="602"/>
      <c r="J501" s="602"/>
      <c r="K501" s="602"/>
      <c r="L501" s="602"/>
      <c r="M501" s="602"/>
    </row>
    <row r="502" spans="2:13" ht="15">
      <c r="B502" s="602"/>
      <c r="C502" s="602"/>
      <c r="D502" s="602"/>
      <c r="E502" s="602"/>
      <c r="F502" s="602"/>
      <c r="G502" s="602"/>
      <c r="H502" s="602"/>
      <c r="I502" s="602"/>
      <c r="J502" s="602"/>
      <c r="K502" s="602"/>
      <c r="L502" s="602"/>
      <c r="M502" s="602"/>
    </row>
    <row r="503" spans="2:13" ht="15">
      <c r="B503" s="602"/>
      <c r="C503" s="602"/>
      <c r="D503" s="602"/>
      <c r="E503" s="602"/>
      <c r="F503" s="602"/>
      <c r="G503" s="602"/>
      <c r="H503" s="602"/>
      <c r="I503" s="602"/>
      <c r="J503" s="602"/>
      <c r="K503" s="602"/>
      <c r="L503" s="602"/>
      <c r="M503" s="602"/>
    </row>
    <row r="504" spans="2:13" ht="15">
      <c r="B504" s="602"/>
      <c r="C504" s="602"/>
      <c r="D504" s="602"/>
      <c r="E504" s="602"/>
      <c r="F504" s="602"/>
      <c r="G504" s="602"/>
      <c r="H504" s="602"/>
      <c r="I504" s="602"/>
      <c r="J504" s="602"/>
      <c r="K504" s="602"/>
      <c r="L504" s="602"/>
      <c r="M504" s="602"/>
    </row>
    <row r="505" spans="2:13" ht="15">
      <c r="B505" s="602"/>
      <c r="C505" s="602"/>
      <c r="D505" s="602"/>
      <c r="E505" s="602"/>
      <c r="F505" s="602"/>
      <c r="G505" s="602"/>
      <c r="H505" s="602"/>
      <c r="I505" s="602"/>
      <c r="J505" s="602"/>
      <c r="K505" s="602"/>
      <c r="L505" s="602"/>
      <c r="M505" s="602"/>
    </row>
    <row r="506" spans="2:13" ht="15">
      <c r="B506" s="602"/>
      <c r="C506" s="602"/>
      <c r="D506" s="602"/>
      <c r="E506" s="602"/>
      <c r="F506" s="602"/>
      <c r="G506" s="602"/>
      <c r="H506" s="602"/>
      <c r="I506" s="602"/>
      <c r="J506" s="602"/>
      <c r="K506" s="602"/>
      <c r="L506" s="602"/>
      <c r="M506" s="602"/>
    </row>
    <row r="507" spans="2:13" ht="15">
      <c r="B507" s="602"/>
      <c r="C507" s="602"/>
      <c r="D507" s="602"/>
      <c r="E507" s="602"/>
      <c r="F507" s="602"/>
      <c r="G507" s="602"/>
      <c r="H507" s="602"/>
      <c r="I507" s="602"/>
      <c r="J507" s="602"/>
      <c r="K507" s="602"/>
      <c r="L507" s="602"/>
      <c r="M507" s="602"/>
    </row>
    <row r="508" spans="2:13" ht="15">
      <c r="B508" s="602"/>
      <c r="C508" s="602"/>
      <c r="D508" s="602"/>
      <c r="E508" s="602"/>
      <c r="F508" s="602"/>
      <c r="G508" s="602"/>
      <c r="H508" s="602"/>
      <c r="I508" s="602"/>
      <c r="J508" s="602"/>
      <c r="K508" s="602"/>
      <c r="L508" s="602"/>
      <c r="M508" s="602"/>
    </row>
    <row r="509" spans="2:13" ht="15">
      <c r="B509" s="602"/>
      <c r="C509" s="602"/>
      <c r="D509" s="602"/>
      <c r="E509" s="602"/>
      <c r="F509" s="602"/>
      <c r="G509" s="602"/>
      <c r="H509" s="602"/>
      <c r="I509" s="602"/>
      <c r="J509" s="602"/>
      <c r="K509" s="602"/>
      <c r="L509" s="602"/>
      <c r="M509" s="602"/>
    </row>
    <row r="510" spans="2:13" ht="15">
      <c r="B510" s="602"/>
      <c r="C510" s="602"/>
      <c r="D510" s="602"/>
      <c r="E510" s="602"/>
      <c r="F510" s="602"/>
      <c r="G510" s="602"/>
      <c r="H510" s="602"/>
      <c r="I510" s="602"/>
      <c r="J510" s="602"/>
      <c r="K510" s="602"/>
      <c r="L510" s="602"/>
      <c r="M510" s="602"/>
    </row>
    <row r="511" spans="2:13" ht="15">
      <c r="B511" s="602"/>
      <c r="C511" s="602"/>
      <c r="D511" s="602"/>
      <c r="E511" s="602"/>
      <c r="F511" s="602"/>
      <c r="G511" s="602"/>
      <c r="H511" s="602"/>
      <c r="I511" s="602"/>
      <c r="J511" s="602"/>
      <c r="K511" s="602"/>
      <c r="L511" s="602"/>
      <c r="M511" s="602"/>
    </row>
    <row r="512" spans="2:13" ht="15">
      <c r="B512" s="602"/>
      <c r="C512" s="602"/>
      <c r="D512" s="602"/>
      <c r="E512" s="602"/>
      <c r="F512" s="602"/>
      <c r="G512" s="602"/>
      <c r="H512" s="602"/>
      <c r="I512" s="602"/>
      <c r="J512" s="602"/>
      <c r="K512" s="602"/>
      <c r="L512" s="602"/>
      <c r="M512" s="602"/>
    </row>
    <row r="513" spans="2:13" ht="15">
      <c r="B513" s="602"/>
      <c r="C513" s="602"/>
      <c r="D513" s="602"/>
      <c r="E513" s="602"/>
      <c r="F513" s="602"/>
      <c r="G513" s="602"/>
      <c r="H513" s="602"/>
      <c r="I513" s="602"/>
      <c r="J513" s="602"/>
      <c r="K513" s="602"/>
      <c r="L513" s="602"/>
      <c r="M513" s="602"/>
    </row>
    <row r="514" spans="2:13" ht="15">
      <c r="B514" s="602"/>
      <c r="C514" s="602"/>
      <c r="D514" s="602"/>
      <c r="E514" s="602"/>
      <c r="F514" s="602"/>
      <c r="G514" s="602"/>
      <c r="H514" s="602"/>
      <c r="I514" s="602"/>
      <c r="J514" s="602"/>
      <c r="K514" s="602"/>
      <c r="L514" s="602"/>
      <c r="M514" s="602"/>
    </row>
    <row r="515" spans="2:13" ht="15">
      <c r="B515" s="602"/>
      <c r="C515" s="602"/>
      <c r="D515" s="602"/>
      <c r="E515" s="602"/>
      <c r="F515" s="602"/>
      <c r="G515" s="602"/>
      <c r="H515" s="602"/>
      <c r="I515" s="602"/>
      <c r="J515" s="602"/>
      <c r="K515" s="602"/>
      <c r="L515" s="602"/>
      <c r="M515" s="602"/>
    </row>
    <row r="516" spans="2:13" ht="15">
      <c r="B516" s="602"/>
      <c r="C516" s="602"/>
      <c r="D516" s="602"/>
      <c r="E516" s="602"/>
      <c r="F516" s="602"/>
      <c r="G516" s="602"/>
      <c r="H516" s="602"/>
      <c r="I516" s="602"/>
      <c r="J516" s="602"/>
      <c r="K516" s="602"/>
      <c r="L516" s="602"/>
      <c r="M516" s="602"/>
    </row>
    <row r="517" spans="2:13" ht="15">
      <c r="B517" s="602"/>
      <c r="C517" s="602"/>
      <c r="D517" s="602"/>
      <c r="E517" s="602"/>
      <c r="F517" s="602"/>
      <c r="G517" s="602"/>
      <c r="H517" s="602"/>
      <c r="I517" s="602"/>
      <c r="J517" s="602"/>
      <c r="K517" s="602"/>
      <c r="L517" s="602"/>
      <c r="M517" s="602"/>
    </row>
    <row r="518" spans="2:13" ht="15">
      <c r="B518" s="602"/>
      <c r="C518" s="602"/>
      <c r="D518" s="602"/>
      <c r="E518" s="602"/>
      <c r="F518" s="602"/>
      <c r="G518" s="602"/>
      <c r="H518" s="602"/>
      <c r="I518" s="602"/>
      <c r="J518" s="602"/>
      <c r="K518" s="602"/>
      <c r="L518" s="602"/>
      <c r="M518" s="602"/>
    </row>
    <row r="519" spans="2:13" ht="15">
      <c r="B519" s="602"/>
      <c r="C519" s="602"/>
      <c r="D519" s="602"/>
      <c r="E519" s="602"/>
      <c r="F519" s="602"/>
      <c r="G519" s="602"/>
      <c r="H519" s="602"/>
      <c r="I519" s="602"/>
      <c r="J519" s="602"/>
      <c r="K519" s="602"/>
      <c r="L519" s="602"/>
      <c r="M519" s="602"/>
    </row>
    <row r="520" spans="2:13" ht="15">
      <c r="B520" s="602"/>
      <c r="C520" s="602"/>
      <c r="D520" s="602"/>
      <c r="E520" s="602"/>
      <c r="F520" s="602"/>
      <c r="G520" s="602"/>
      <c r="H520" s="602"/>
      <c r="I520" s="602"/>
      <c r="J520" s="602"/>
      <c r="K520" s="602"/>
      <c r="L520" s="602"/>
      <c r="M520" s="602"/>
    </row>
    <row r="521" spans="2:13" ht="15">
      <c r="B521" s="602"/>
      <c r="C521" s="602"/>
      <c r="D521" s="602"/>
      <c r="E521" s="602"/>
      <c r="F521" s="602"/>
      <c r="G521" s="602"/>
      <c r="H521" s="602"/>
      <c r="I521" s="602"/>
      <c r="J521" s="602"/>
      <c r="K521" s="602"/>
      <c r="L521" s="602"/>
      <c r="M521" s="602"/>
    </row>
    <row r="522" spans="2:13" ht="15">
      <c r="B522" s="602"/>
      <c r="C522" s="602"/>
      <c r="D522" s="602"/>
      <c r="E522" s="602"/>
      <c r="F522" s="602"/>
      <c r="G522" s="602"/>
      <c r="H522" s="602"/>
      <c r="I522" s="602"/>
      <c r="J522" s="602"/>
      <c r="K522" s="602"/>
      <c r="L522" s="602"/>
      <c r="M522" s="602"/>
    </row>
    <row r="523" spans="2:13" ht="15">
      <c r="B523" s="602"/>
      <c r="C523" s="602"/>
      <c r="D523" s="602"/>
      <c r="E523" s="602"/>
      <c r="F523" s="602"/>
      <c r="G523" s="602"/>
      <c r="H523" s="602"/>
      <c r="I523" s="602"/>
      <c r="J523" s="602"/>
      <c r="K523" s="602"/>
      <c r="L523" s="602"/>
      <c r="M523" s="602"/>
    </row>
    <row r="524" spans="2:13" ht="15">
      <c r="B524" s="602"/>
      <c r="C524" s="602"/>
      <c r="D524" s="602"/>
      <c r="E524" s="602"/>
      <c r="F524" s="602"/>
      <c r="G524" s="602"/>
      <c r="H524" s="602"/>
      <c r="I524" s="602"/>
      <c r="J524" s="602"/>
      <c r="K524" s="602"/>
      <c r="L524" s="602"/>
      <c r="M524" s="602"/>
    </row>
    <row r="525" spans="2:13" ht="15">
      <c r="B525" s="602"/>
      <c r="C525" s="602"/>
      <c r="D525" s="602"/>
      <c r="E525" s="602"/>
      <c r="F525" s="602"/>
      <c r="G525" s="602"/>
      <c r="H525" s="602"/>
      <c r="I525" s="602"/>
      <c r="J525" s="602"/>
      <c r="K525" s="602"/>
      <c r="L525" s="602"/>
      <c r="M525" s="602"/>
    </row>
    <row r="526" spans="2:13" ht="15">
      <c r="B526" s="602"/>
      <c r="C526" s="602"/>
      <c r="D526" s="602"/>
      <c r="E526" s="602"/>
      <c r="F526" s="602"/>
      <c r="G526" s="602"/>
      <c r="H526" s="602"/>
      <c r="I526" s="602"/>
      <c r="J526" s="602"/>
      <c r="K526" s="602"/>
      <c r="L526" s="602"/>
      <c r="M526" s="602"/>
    </row>
    <row r="527" spans="2:13" ht="15">
      <c r="B527" s="602"/>
      <c r="C527" s="602"/>
      <c r="D527" s="602"/>
      <c r="E527" s="602"/>
      <c r="F527" s="602"/>
      <c r="G527" s="602"/>
      <c r="H527" s="602"/>
      <c r="I527" s="602"/>
      <c r="J527" s="602"/>
      <c r="K527" s="602"/>
      <c r="L527" s="602"/>
      <c r="M527" s="602"/>
    </row>
    <row r="528" spans="2:13" ht="15">
      <c r="B528" s="602"/>
      <c r="C528" s="602"/>
      <c r="D528" s="602"/>
      <c r="E528" s="602"/>
      <c r="F528" s="602"/>
      <c r="G528" s="602"/>
      <c r="H528" s="602"/>
      <c r="I528" s="602"/>
      <c r="J528" s="602"/>
      <c r="K528" s="602"/>
      <c r="L528" s="602"/>
      <c r="M528" s="602"/>
    </row>
    <row r="529" spans="2:13" ht="15">
      <c r="B529" s="602"/>
      <c r="C529" s="602"/>
      <c r="D529" s="602"/>
      <c r="E529" s="602"/>
      <c r="F529" s="602"/>
      <c r="G529" s="602"/>
      <c r="H529" s="602"/>
      <c r="I529" s="602"/>
      <c r="J529" s="602"/>
      <c r="K529" s="602"/>
      <c r="L529" s="602"/>
      <c r="M529" s="602"/>
    </row>
    <row r="530" spans="2:13" ht="15">
      <c r="B530" s="602"/>
      <c r="C530" s="602"/>
      <c r="D530" s="602"/>
      <c r="E530" s="602"/>
      <c r="F530" s="602"/>
      <c r="G530" s="602"/>
      <c r="H530" s="602"/>
      <c r="I530" s="602"/>
      <c r="J530" s="602"/>
      <c r="K530" s="602"/>
      <c r="L530" s="602"/>
      <c r="M530" s="602"/>
    </row>
    <row r="531" spans="2:13" ht="15">
      <c r="B531" s="602"/>
      <c r="C531" s="602"/>
      <c r="D531" s="602"/>
      <c r="E531" s="602"/>
      <c r="F531" s="602"/>
      <c r="G531" s="602"/>
      <c r="H531" s="602"/>
      <c r="I531" s="602"/>
      <c r="J531" s="602"/>
      <c r="K531" s="602"/>
      <c r="L531" s="602"/>
      <c r="M531" s="602"/>
    </row>
    <row r="532" spans="2:13" ht="15">
      <c r="B532" s="602"/>
      <c r="C532" s="602"/>
      <c r="D532" s="602"/>
      <c r="E532" s="602"/>
      <c r="F532" s="602"/>
      <c r="G532" s="602"/>
      <c r="H532" s="602"/>
      <c r="I532" s="602"/>
      <c r="J532" s="602"/>
      <c r="K532" s="602"/>
      <c r="L532" s="602"/>
      <c r="M532" s="602"/>
    </row>
    <row r="533" spans="2:13" ht="15">
      <c r="B533" s="602"/>
      <c r="C533" s="602"/>
      <c r="D533" s="602"/>
      <c r="E533" s="602"/>
      <c r="F533" s="602"/>
      <c r="G533" s="602"/>
      <c r="H533" s="602"/>
      <c r="I533" s="602"/>
      <c r="J533" s="602"/>
      <c r="K533" s="602"/>
      <c r="L533" s="602"/>
      <c r="M533" s="602"/>
    </row>
    <row r="534" spans="2:13" ht="15">
      <c r="B534" s="602"/>
      <c r="C534" s="602"/>
      <c r="D534" s="602"/>
      <c r="E534" s="602"/>
      <c r="F534" s="602"/>
      <c r="G534" s="602"/>
      <c r="H534" s="602"/>
      <c r="I534" s="602"/>
      <c r="J534" s="602"/>
      <c r="K534" s="602"/>
      <c r="L534" s="602"/>
      <c r="M534" s="602"/>
    </row>
    <row r="535" spans="2:13" ht="15">
      <c r="B535" s="602"/>
      <c r="C535" s="602"/>
      <c r="D535" s="602"/>
      <c r="E535" s="602"/>
      <c r="F535" s="602"/>
      <c r="G535" s="602"/>
      <c r="H535" s="602"/>
      <c r="I535" s="602"/>
      <c r="J535" s="602"/>
      <c r="K535" s="602"/>
      <c r="L535" s="602"/>
      <c r="M535" s="602"/>
    </row>
    <row r="536" spans="2:13" ht="15">
      <c r="B536" s="602"/>
      <c r="C536" s="602"/>
      <c r="D536" s="602"/>
      <c r="E536" s="602"/>
      <c r="F536" s="602"/>
      <c r="G536" s="602"/>
      <c r="H536" s="602"/>
      <c r="I536" s="602"/>
      <c r="J536" s="602"/>
      <c r="K536" s="602"/>
      <c r="L536" s="602"/>
      <c r="M536" s="602"/>
    </row>
    <row r="537" spans="2:13" ht="15">
      <c r="B537" s="602"/>
      <c r="C537" s="602"/>
      <c r="D537" s="602"/>
      <c r="E537" s="602"/>
      <c r="F537" s="602"/>
      <c r="G537" s="602"/>
      <c r="H537" s="602"/>
      <c r="I537" s="602"/>
      <c r="J537" s="602"/>
      <c r="K537" s="602"/>
      <c r="L537" s="602"/>
      <c r="M537" s="602"/>
    </row>
    <row r="538" spans="2:13" ht="15">
      <c r="B538" s="602"/>
      <c r="C538" s="602"/>
      <c r="D538" s="602"/>
      <c r="E538" s="602"/>
      <c r="F538" s="602"/>
      <c r="G538" s="602"/>
      <c r="H538" s="602"/>
      <c r="I538" s="602"/>
      <c r="J538" s="602"/>
      <c r="K538" s="602"/>
      <c r="L538" s="602"/>
      <c r="M538" s="602"/>
    </row>
    <row r="539" spans="2:13" ht="15">
      <c r="B539" s="602"/>
      <c r="C539" s="602"/>
      <c r="D539" s="602"/>
      <c r="E539" s="602"/>
      <c r="F539" s="602"/>
      <c r="G539" s="602"/>
      <c r="H539" s="602"/>
      <c r="I539" s="602"/>
      <c r="J539" s="602"/>
      <c r="K539" s="602"/>
      <c r="L539" s="602"/>
      <c r="M539" s="602"/>
    </row>
    <row r="540" spans="2:13" ht="15">
      <c r="B540" s="602"/>
      <c r="C540" s="602"/>
      <c r="D540" s="602"/>
      <c r="E540" s="602"/>
      <c r="F540" s="602"/>
      <c r="G540" s="602"/>
      <c r="H540" s="602"/>
      <c r="I540" s="602"/>
      <c r="J540" s="602"/>
      <c r="K540" s="602"/>
      <c r="L540" s="602"/>
      <c r="M540" s="602"/>
    </row>
    <row r="541" spans="2:13" ht="15">
      <c r="B541" s="602"/>
      <c r="C541" s="602"/>
      <c r="D541" s="602"/>
      <c r="E541" s="602"/>
      <c r="F541" s="602"/>
      <c r="G541" s="602"/>
      <c r="H541" s="602"/>
      <c r="I541" s="602"/>
      <c r="J541" s="602"/>
      <c r="K541" s="602"/>
      <c r="L541" s="602"/>
      <c r="M541" s="602"/>
    </row>
    <row r="542" spans="2:13" ht="15">
      <c r="B542" s="602"/>
      <c r="C542" s="602"/>
      <c r="D542" s="602"/>
      <c r="E542" s="602"/>
      <c r="F542" s="602"/>
      <c r="G542" s="602"/>
      <c r="H542" s="602"/>
      <c r="I542" s="602"/>
      <c r="J542" s="602"/>
      <c r="K542" s="602"/>
      <c r="L542" s="602"/>
      <c r="M542" s="602"/>
    </row>
    <row r="543" spans="2:13" ht="15">
      <c r="B543" s="602"/>
      <c r="C543" s="602"/>
      <c r="D543" s="602"/>
      <c r="E543" s="602"/>
      <c r="F543" s="602"/>
      <c r="G543" s="602"/>
      <c r="H543" s="602"/>
      <c r="I543" s="602"/>
      <c r="J543" s="602"/>
      <c r="K543" s="602"/>
      <c r="L543" s="602"/>
      <c r="M543" s="602"/>
    </row>
    <row r="544" spans="2:13" ht="15">
      <c r="B544" s="602"/>
      <c r="C544" s="602"/>
      <c r="D544" s="602"/>
      <c r="E544" s="602"/>
      <c r="F544" s="602"/>
      <c r="G544" s="602"/>
      <c r="H544" s="602"/>
      <c r="I544" s="602"/>
      <c r="J544" s="602"/>
      <c r="K544" s="602"/>
      <c r="L544" s="602"/>
      <c r="M544" s="602"/>
    </row>
    <row r="545" spans="2:13" ht="15">
      <c r="B545" s="602"/>
      <c r="C545" s="602"/>
      <c r="D545" s="602"/>
      <c r="E545" s="602"/>
      <c r="F545" s="602"/>
      <c r="G545" s="602"/>
      <c r="H545" s="602"/>
      <c r="I545" s="602"/>
      <c r="J545" s="602"/>
      <c r="K545" s="602"/>
      <c r="L545" s="602"/>
      <c r="M545" s="602"/>
    </row>
    <row r="546" spans="2:13" ht="15">
      <c r="B546" s="602"/>
      <c r="C546" s="602"/>
      <c r="D546" s="602"/>
      <c r="E546" s="602"/>
      <c r="F546" s="602"/>
      <c r="G546" s="602"/>
      <c r="H546" s="602"/>
      <c r="I546" s="602"/>
      <c r="J546" s="602"/>
      <c r="K546" s="602"/>
      <c r="L546" s="602"/>
      <c r="M546" s="602"/>
    </row>
    <row r="547" spans="2:13" ht="15">
      <c r="B547" s="602"/>
      <c r="C547" s="602"/>
      <c r="D547" s="602"/>
      <c r="E547" s="602"/>
      <c r="F547" s="602"/>
      <c r="G547" s="602"/>
      <c r="H547" s="602"/>
      <c r="I547" s="602"/>
      <c r="J547" s="602"/>
      <c r="K547" s="602"/>
      <c r="L547" s="602"/>
      <c r="M547" s="602"/>
    </row>
    <row r="548" spans="2:13" ht="15">
      <c r="B548" s="602"/>
      <c r="C548" s="602"/>
      <c r="D548" s="602"/>
      <c r="E548" s="602"/>
      <c r="F548" s="602"/>
      <c r="G548" s="602"/>
      <c r="H548" s="602"/>
      <c r="I548" s="602"/>
      <c r="J548" s="602"/>
      <c r="K548" s="602"/>
      <c r="L548" s="602"/>
      <c r="M548" s="602"/>
    </row>
    <row r="549" spans="2:13" ht="15">
      <c r="B549" s="602"/>
      <c r="C549" s="602"/>
      <c r="D549" s="602"/>
      <c r="E549" s="602"/>
      <c r="F549" s="602"/>
      <c r="G549" s="602"/>
      <c r="H549" s="602"/>
      <c r="I549" s="602"/>
      <c r="J549" s="602"/>
      <c r="K549" s="602"/>
      <c r="L549" s="602"/>
      <c r="M549" s="602"/>
    </row>
    <row r="550" spans="2:13" ht="15">
      <c r="B550" s="602"/>
      <c r="C550" s="602"/>
      <c r="D550" s="602"/>
      <c r="E550" s="602"/>
      <c r="F550" s="602"/>
      <c r="G550" s="602"/>
      <c r="H550" s="602"/>
      <c r="I550" s="602"/>
      <c r="J550" s="602"/>
      <c r="K550" s="602"/>
      <c r="L550" s="602"/>
      <c r="M550" s="602"/>
    </row>
    <row r="551" spans="2:13" ht="15">
      <c r="B551" s="602"/>
      <c r="C551" s="602"/>
      <c r="D551" s="602"/>
      <c r="E551" s="602"/>
      <c r="F551" s="602"/>
      <c r="G551" s="602"/>
      <c r="H551" s="602"/>
      <c r="I551" s="602"/>
      <c r="J551" s="602"/>
      <c r="K551" s="602"/>
      <c r="L551" s="602"/>
      <c r="M551" s="602"/>
    </row>
    <row r="552" spans="2:13" ht="15">
      <c r="B552" s="602"/>
      <c r="C552" s="602"/>
      <c r="D552" s="602"/>
      <c r="E552" s="602"/>
      <c r="F552" s="602"/>
      <c r="G552" s="602"/>
      <c r="H552" s="602"/>
      <c r="I552" s="602"/>
      <c r="J552" s="602"/>
      <c r="K552" s="602"/>
      <c r="L552" s="602"/>
      <c r="M552" s="602"/>
    </row>
    <row r="553" spans="2:13" ht="15">
      <c r="B553" s="602"/>
      <c r="C553" s="602"/>
      <c r="D553" s="602"/>
      <c r="E553" s="602"/>
      <c r="F553" s="602"/>
      <c r="G553" s="602"/>
      <c r="H553" s="602"/>
      <c r="I553" s="602"/>
      <c r="J553" s="602"/>
      <c r="K553" s="602"/>
      <c r="L553" s="602"/>
      <c r="M553" s="602"/>
    </row>
    <row r="554" spans="2:13" ht="15">
      <c r="B554" s="602"/>
      <c r="C554" s="602"/>
      <c r="D554" s="602"/>
      <c r="E554" s="602"/>
      <c r="F554" s="602"/>
      <c r="G554" s="602"/>
      <c r="H554" s="602"/>
      <c r="I554" s="602"/>
      <c r="J554" s="602"/>
      <c r="K554" s="602"/>
      <c r="L554" s="602"/>
      <c r="M554" s="602"/>
    </row>
    <row r="555" spans="2:13" ht="15">
      <c r="B555" s="602"/>
      <c r="C555" s="602"/>
      <c r="D555" s="602"/>
      <c r="E555" s="602"/>
      <c r="F555" s="602"/>
      <c r="G555" s="602"/>
      <c r="H555" s="602"/>
      <c r="I555" s="602"/>
      <c r="J555" s="602"/>
      <c r="K555" s="602"/>
      <c r="L555" s="602"/>
      <c r="M555" s="602"/>
    </row>
    <row r="556" spans="2:13" ht="15">
      <c r="B556" s="602"/>
      <c r="C556" s="602"/>
      <c r="D556" s="602"/>
      <c r="E556" s="602"/>
      <c r="F556" s="602"/>
      <c r="G556" s="602"/>
      <c r="H556" s="602"/>
      <c r="I556" s="602"/>
      <c r="J556" s="602"/>
      <c r="K556" s="602"/>
      <c r="L556" s="602"/>
      <c r="M556" s="602"/>
    </row>
    <row r="557" spans="2:13" ht="15">
      <c r="B557" s="602"/>
      <c r="C557" s="602"/>
      <c r="D557" s="602"/>
      <c r="E557" s="602"/>
      <c r="F557" s="602"/>
      <c r="G557" s="602"/>
      <c r="H557" s="602"/>
      <c r="I557" s="602"/>
      <c r="J557" s="602"/>
      <c r="K557" s="602"/>
      <c r="L557" s="602"/>
      <c r="M557" s="602"/>
    </row>
    <row r="558" spans="2:13" ht="15">
      <c r="B558" s="602"/>
      <c r="C558" s="602"/>
      <c r="D558" s="602"/>
      <c r="E558" s="602"/>
      <c r="F558" s="602"/>
      <c r="G558" s="602"/>
      <c r="H558" s="602"/>
      <c r="I558" s="602"/>
      <c r="J558" s="602"/>
      <c r="K558" s="602"/>
      <c r="L558" s="602"/>
      <c r="M558" s="602"/>
    </row>
    <row r="559" spans="2:13" ht="15">
      <c r="B559" s="602"/>
      <c r="C559" s="602"/>
      <c r="D559" s="602"/>
      <c r="E559" s="602"/>
      <c r="F559" s="602"/>
      <c r="G559" s="602"/>
      <c r="H559" s="602"/>
      <c r="I559" s="602"/>
      <c r="J559" s="602"/>
      <c r="K559" s="602"/>
      <c r="L559" s="602"/>
      <c r="M559" s="602"/>
    </row>
    <row r="560" spans="2:13" ht="15">
      <c r="B560" s="602"/>
      <c r="C560" s="602"/>
      <c r="D560" s="602"/>
      <c r="E560" s="602"/>
      <c r="F560" s="602"/>
      <c r="G560" s="602"/>
      <c r="H560" s="602"/>
      <c r="I560" s="602"/>
      <c r="J560" s="602"/>
      <c r="K560" s="602"/>
      <c r="L560" s="602"/>
      <c r="M560" s="602"/>
    </row>
    <row r="561" spans="2:13" ht="15">
      <c r="B561" s="602"/>
      <c r="C561" s="602"/>
      <c r="D561" s="602"/>
      <c r="E561" s="602"/>
      <c r="F561" s="602"/>
      <c r="G561" s="602"/>
      <c r="H561" s="602"/>
      <c r="I561" s="602"/>
      <c r="J561" s="602"/>
      <c r="K561" s="602"/>
      <c r="L561" s="602"/>
      <c r="M561" s="602"/>
    </row>
    <row r="562" spans="2:13" ht="15">
      <c r="B562" s="602"/>
      <c r="C562" s="602"/>
      <c r="D562" s="602"/>
      <c r="E562" s="602"/>
      <c r="F562" s="602"/>
      <c r="G562" s="602"/>
      <c r="H562" s="602"/>
      <c r="I562" s="602"/>
      <c r="J562" s="602"/>
      <c r="K562" s="602"/>
      <c r="L562" s="602"/>
      <c r="M562" s="602"/>
    </row>
    <row r="563" spans="2:13" ht="15">
      <c r="B563" s="602"/>
      <c r="C563" s="602"/>
      <c r="D563" s="602"/>
      <c r="E563" s="602"/>
      <c r="F563" s="602"/>
      <c r="G563" s="602"/>
      <c r="H563" s="602"/>
      <c r="I563" s="602"/>
      <c r="J563" s="602"/>
      <c r="K563" s="602"/>
      <c r="L563" s="602"/>
      <c r="M563" s="602"/>
    </row>
    <row r="564" spans="2:13" ht="15">
      <c r="B564" s="602"/>
      <c r="C564" s="602"/>
      <c r="D564" s="602"/>
      <c r="E564" s="602"/>
      <c r="F564" s="602"/>
      <c r="G564" s="602"/>
      <c r="H564" s="602"/>
      <c r="I564" s="602"/>
      <c r="J564" s="602"/>
      <c r="K564" s="602"/>
      <c r="L564" s="602"/>
      <c r="M564" s="602"/>
    </row>
    <row r="565" spans="2:13" ht="15">
      <c r="B565" s="602"/>
      <c r="C565" s="602"/>
      <c r="D565" s="602"/>
      <c r="E565" s="602"/>
      <c r="F565" s="602"/>
      <c r="G565" s="602"/>
      <c r="H565" s="602"/>
      <c r="I565" s="602"/>
      <c r="J565" s="602"/>
      <c r="K565" s="602"/>
      <c r="L565" s="602"/>
      <c r="M565" s="602"/>
    </row>
    <row r="566" spans="2:13" ht="15">
      <c r="B566" s="602"/>
      <c r="C566" s="602"/>
      <c r="D566" s="602"/>
      <c r="E566" s="602"/>
      <c r="F566" s="602"/>
      <c r="G566" s="602"/>
      <c r="H566" s="602"/>
      <c r="I566" s="602"/>
      <c r="J566" s="602"/>
      <c r="K566" s="602"/>
      <c r="L566" s="602"/>
      <c r="M566" s="602"/>
    </row>
    <row r="567" spans="2:13" ht="15">
      <c r="B567" s="602"/>
      <c r="C567" s="602"/>
      <c r="D567" s="602"/>
      <c r="E567" s="602"/>
      <c r="F567" s="602"/>
      <c r="G567" s="602"/>
      <c r="H567" s="602"/>
      <c r="I567" s="602"/>
      <c r="J567" s="602"/>
      <c r="K567" s="602"/>
      <c r="L567" s="602"/>
      <c r="M567" s="602"/>
    </row>
    <row r="568" spans="2:13" ht="15">
      <c r="B568" s="602"/>
      <c r="C568" s="602"/>
      <c r="D568" s="602"/>
      <c r="E568" s="602"/>
      <c r="F568" s="602"/>
      <c r="G568" s="602"/>
      <c r="H568" s="602"/>
      <c r="I568" s="602"/>
      <c r="J568" s="602"/>
      <c r="K568" s="602"/>
      <c r="L568" s="602"/>
      <c r="M568" s="602"/>
    </row>
    <row r="569" spans="2:13" ht="15">
      <c r="B569" s="602"/>
      <c r="C569" s="602"/>
      <c r="D569" s="602"/>
      <c r="E569" s="602"/>
      <c r="F569" s="602"/>
      <c r="G569" s="602"/>
      <c r="H569" s="602"/>
      <c r="I569" s="602"/>
      <c r="J569" s="602"/>
      <c r="K569" s="602"/>
      <c r="L569" s="602"/>
      <c r="M569" s="602"/>
    </row>
    <row r="570" spans="2:13" ht="15">
      <c r="B570" s="602"/>
      <c r="C570" s="602"/>
      <c r="D570" s="602"/>
      <c r="E570" s="602"/>
      <c r="F570" s="602"/>
      <c r="G570" s="602"/>
      <c r="H570" s="602"/>
      <c r="I570" s="602"/>
      <c r="J570" s="602"/>
      <c r="K570" s="602"/>
      <c r="L570" s="602"/>
      <c r="M570" s="602"/>
    </row>
    <row r="571" spans="2:13" ht="15">
      <c r="B571" s="602"/>
      <c r="C571" s="602"/>
      <c r="D571" s="602"/>
      <c r="E571" s="602"/>
      <c r="F571" s="602"/>
      <c r="G571" s="602"/>
      <c r="H571" s="602"/>
      <c r="I571" s="602"/>
      <c r="J571" s="602"/>
      <c r="K571" s="602"/>
      <c r="L571" s="602"/>
      <c r="M571" s="602"/>
    </row>
    <row r="572" spans="2:13" ht="15">
      <c r="B572" s="602"/>
      <c r="C572" s="602"/>
      <c r="D572" s="602"/>
      <c r="E572" s="602"/>
      <c r="F572" s="602"/>
      <c r="G572" s="602"/>
      <c r="H572" s="602"/>
      <c r="I572" s="602"/>
      <c r="J572" s="602"/>
      <c r="K572" s="602"/>
      <c r="L572" s="602"/>
      <c r="M572" s="602"/>
    </row>
    <row r="573" spans="2:13" ht="15">
      <c r="B573" s="602"/>
      <c r="C573" s="602"/>
      <c r="D573" s="602"/>
      <c r="E573" s="602"/>
      <c r="F573" s="602"/>
      <c r="G573" s="602"/>
      <c r="H573" s="602"/>
      <c r="I573" s="602"/>
      <c r="J573" s="602"/>
      <c r="K573" s="602"/>
      <c r="L573" s="602"/>
      <c r="M573" s="602"/>
    </row>
    <row r="574" spans="2:13" ht="15">
      <c r="B574" s="602"/>
      <c r="C574" s="602"/>
      <c r="D574" s="602"/>
      <c r="E574" s="602"/>
      <c r="F574" s="602"/>
      <c r="G574" s="602"/>
      <c r="H574" s="602"/>
      <c r="I574" s="602"/>
      <c r="J574" s="602"/>
      <c r="K574" s="602"/>
      <c r="L574" s="602"/>
      <c r="M574" s="602"/>
    </row>
    <row r="575" spans="2:13" ht="15">
      <c r="B575" s="602"/>
      <c r="C575" s="602"/>
      <c r="D575" s="602"/>
      <c r="E575" s="602"/>
      <c r="F575" s="602"/>
      <c r="G575" s="602"/>
      <c r="H575" s="602"/>
      <c r="I575" s="602"/>
      <c r="J575" s="602"/>
      <c r="K575" s="602"/>
      <c r="L575" s="602"/>
      <c r="M575" s="602"/>
    </row>
    <row r="576" spans="2:13" ht="15">
      <c r="B576" s="602"/>
      <c r="C576" s="602"/>
      <c r="D576" s="602"/>
      <c r="E576" s="602"/>
      <c r="F576" s="602"/>
      <c r="G576" s="602"/>
      <c r="H576" s="602"/>
      <c r="I576" s="602"/>
      <c r="J576" s="602"/>
      <c r="K576" s="602"/>
      <c r="L576" s="602"/>
      <c r="M576" s="602"/>
    </row>
    <row r="577" spans="2:13" ht="15">
      <c r="B577" s="602"/>
      <c r="C577" s="602"/>
      <c r="D577" s="602"/>
      <c r="E577" s="602"/>
      <c r="F577" s="602"/>
      <c r="G577" s="602"/>
      <c r="H577" s="602"/>
      <c r="I577" s="602"/>
      <c r="J577" s="602"/>
      <c r="K577" s="602"/>
      <c r="L577" s="602"/>
      <c r="M577" s="602"/>
    </row>
    <row r="578" spans="2:13" ht="15">
      <c r="B578" s="602"/>
      <c r="C578" s="602"/>
      <c r="D578" s="602"/>
      <c r="E578" s="602"/>
      <c r="F578" s="602"/>
      <c r="G578" s="602"/>
      <c r="H578" s="602"/>
      <c r="I578" s="602"/>
      <c r="J578" s="602"/>
      <c r="K578" s="602"/>
      <c r="L578" s="602"/>
      <c r="M578" s="602"/>
    </row>
    <row r="579" spans="2:13" ht="15">
      <c r="B579" s="602"/>
      <c r="C579" s="602"/>
      <c r="D579" s="602"/>
      <c r="E579" s="602"/>
      <c r="F579" s="602"/>
      <c r="G579" s="602"/>
      <c r="H579" s="602"/>
      <c r="I579" s="602"/>
      <c r="J579" s="602"/>
      <c r="K579" s="602"/>
      <c r="L579" s="602"/>
      <c r="M579" s="602"/>
    </row>
    <row r="580" spans="2:13" ht="15">
      <c r="B580" s="602"/>
      <c r="C580" s="602"/>
      <c r="D580" s="602"/>
      <c r="E580" s="602"/>
      <c r="F580" s="602"/>
      <c r="G580" s="602"/>
      <c r="H580" s="602"/>
      <c r="I580" s="602"/>
      <c r="J580" s="602"/>
      <c r="K580" s="602"/>
      <c r="L580" s="602"/>
      <c r="M580" s="602"/>
    </row>
    <row r="581" spans="2:13" ht="15">
      <c r="B581" s="602"/>
      <c r="C581" s="602"/>
      <c r="D581" s="602"/>
      <c r="E581" s="602"/>
      <c r="F581" s="602"/>
      <c r="G581" s="602"/>
      <c r="H581" s="602"/>
      <c r="I581" s="602"/>
      <c r="J581" s="602"/>
      <c r="K581" s="602"/>
      <c r="L581" s="602"/>
      <c r="M581" s="602"/>
    </row>
    <row r="582" spans="2:13" ht="15">
      <c r="B582" s="602"/>
      <c r="C582" s="602"/>
      <c r="D582" s="602"/>
      <c r="E582" s="602"/>
      <c r="F582" s="602"/>
      <c r="G582" s="602"/>
      <c r="H582" s="602"/>
      <c r="I582" s="602"/>
      <c r="J582" s="602"/>
      <c r="K582" s="602"/>
      <c r="L582" s="602"/>
      <c r="M582" s="602"/>
    </row>
    <row r="583" spans="2:13" ht="15">
      <c r="B583" s="602"/>
      <c r="C583" s="602"/>
      <c r="D583" s="602"/>
      <c r="E583" s="602"/>
      <c r="F583" s="602"/>
      <c r="G583" s="602"/>
      <c r="H583" s="602"/>
      <c r="I583" s="602"/>
      <c r="J583" s="602"/>
      <c r="K583" s="602"/>
      <c r="L583" s="602"/>
      <c r="M583" s="602"/>
    </row>
    <row r="584" spans="2:13" ht="15">
      <c r="B584" s="602"/>
      <c r="C584" s="602"/>
      <c r="D584" s="602"/>
      <c r="E584" s="602"/>
      <c r="F584" s="602"/>
      <c r="G584" s="602"/>
      <c r="H584" s="602"/>
      <c r="I584" s="602"/>
      <c r="J584" s="602"/>
      <c r="K584" s="602"/>
      <c r="L584" s="602"/>
      <c r="M584" s="602"/>
    </row>
    <row r="585" spans="2:13" ht="15">
      <c r="B585" s="602"/>
      <c r="C585" s="602"/>
      <c r="D585" s="602"/>
      <c r="E585" s="602"/>
      <c r="F585" s="602"/>
      <c r="G585" s="602"/>
      <c r="H585" s="602"/>
      <c r="I585" s="602"/>
      <c r="J585" s="602"/>
      <c r="K585" s="602"/>
      <c r="L585" s="602"/>
      <c r="M585" s="602"/>
    </row>
    <row r="586" spans="2:13" ht="15">
      <c r="B586" s="602"/>
      <c r="C586" s="602"/>
      <c r="D586" s="602"/>
      <c r="E586" s="602"/>
      <c r="F586" s="602"/>
      <c r="G586" s="602"/>
      <c r="H586" s="602"/>
      <c r="I586" s="602"/>
      <c r="J586" s="602"/>
      <c r="K586" s="602"/>
      <c r="L586" s="602"/>
      <c r="M586" s="602"/>
    </row>
    <row r="587" spans="2:13" ht="15">
      <c r="B587" s="602"/>
      <c r="C587" s="602"/>
      <c r="D587" s="602"/>
      <c r="E587" s="602"/>
      <c r="F587" s="602"/>
      <c r="G587" s="602"/>
      <c r="H587" s="602"/>
      <c r="I587" s="602"/>
      <c r="J587" s="602"/>
      <c r="K587" s="602"/>
      <c r="L587" s="602"/>
      <c r="M587" s="602"/>
    </row>
    <row r="588" spans="2:13" ht="15">
      <c r="B588" s="602"/>
      <c r="C588" s="602"/>
      <c r="D588" s="602"/>
      <c r="E588" s="602"/>
      <c r="F588" s="602"/>
      <c r="G588" s="602"/>
      <c r="H588" s="602"/>
      <c r="I588" s="602"/>
      <c r="J588" s="602"/>
      <c r="K588" s="602"/>
      <c r="L588" s="602"/>
      <c r="M588" s="602"/>
    </row>
    <row r="589" spans="2:13" ht="15">
      <c r="B589" s="602"/>
      <c r="C589" s="602"/>
      <c r="D589" s="602"/>
      <c r="E589" s="602"/>
      <c r="F589" s="602"/>
      <c r="G589" s="602"/>
      <c r="H589" s="602"/>
      <c r="I589" s="602"/>
      <c r="J589" s="602"/>
      <c r="K589" s="602"/>
      <c r="L589" s="602"/>
      <c r="M589" s="602"/>
    </row>
    <row r="590" spans="2:13" ht="15">
      <c r="B590" s="602"/>
      <c r="C590" s="602"/>
      <c r="D590" s="602"/>
      <c r="E590" s="602"/>
      <c r="F590" s="602"/>
      <c r="G590" s="602"/>
      <c r="H590" s="602"/>
      <c r="I590" s="602"/>
      <c r="J590" s="602"/>
      <c r="K590" s="602"/>
      <c r="L590" s="602"/>
      <c r="M590" s="602"/>
    </row>
    <row r="591" spans="2:13" ht="15">
      <c r="B591" s="602"/>
      <c r="C591" s="602"/>
      <c r="D591" s="602"/>
      <c r="E591" s="602"/>
      <c r="F591" s="602"/>
      <c r="G591" s="602"/>
      <c r="H591" s="602"/>
      <c r="I591" s="602"/>
      <c r="J591" s="602"/>
      <c r="K591" s="602"/>
      <c r="L591" s="602"/>
      <c r="M591" s="602"/>
    </row>
    <row r="592" spans="2:13" ht="15">
      <c r="B592" s="602"/>
      <c r="C592" s="602"/>
      <c r="D592" s="602"/>
      <c r="E592" s="602"/>
      <c r="F592" s="602"/>
      <c r="G592" s="602"/>
      <c r="H592" s="602"/>
      <c r="I592" s="602"/>
      <c r="J592" s="602"/>
      <c r="K592" s="602"/>
      <c r="L592" s="602"/>
      <c r="M592" s="602"/>
    </row>
    <row r="593" spans="2:13" ht="15">
      <c r="B593" s="602"/>
      <c r="C593" s="602"/>
      <c r="D593" s="602"/>
      <c r="E593" s="602"/>
      <c r="F593" s="602"/>
      <c r="G593" s="602"/>
      <c r="H593" s="602"/>
      <c r="I593" s="602"/>
      <c r="J593" s="602"/>
      <c r="K593" s="602"/>
      <c r="L593" s="602"/>
      <c r="M593" s="602"/>
    </row>
    <row r="594" spans="2:13" ht="15">
      <c r="B594" s="602"/>
      <c r="C594" s="602"/>
      <c r="D594" s="602"/>
      <c r="E594" s="602"/>
      <c r="F594" s="602"/>
      <c r="G594" s="602"/>
      <c r="H594" s="602"/>
      <c r="I594" s="602"/>
      <c r="J594" s="602"/>
      <c r="K594" s="602"/>
      <c r="L594" s="602"/>
      <c r="M594" s="602"/>
    </row>
    <row r="595" spans="2:13" ht="15">
      <c r="B595" s="602"/>
      <c r="C595" s="602"/>
      <c r="D595" s="602"/>
      <c r="E595" s="602"/>
      <c r="F595" s="602"/>
      <c r="G595" s="602"/>
      <c r="H595" s="602"/>
      <c r="I595" s="602"/>
      <c r="J595" s="602"/>
      <c r="K595" s="602"/>
      <c r="L595" s="602"/>
      <c r="M595" s="602"/>
    </row>
    <row r="596" spans="2:13" ht="15">
      <c r="B596" s="602"/>
      <c r="C596" s="602"/>
      <c r="D596" s="602"/>
      <c r="E596" s="602"/>
      <c r="F596" s="602"/>
      <c r="G596" s="602"/>
      <c r="H596" s="602"/>
      <c r="I596" s="602"/>
      <c r="J596" s="602"/>
      <c r="K596" s="602"/>
      <c r="L596" s="602"/>
      <c r="M596" s="602"/>
    </row>
    <row r="597" spans="2:13" ht="15">
      <c r="B597" s="602"/>
      <c r="C597" s="602"/>
      <c r="D597" s="602"/>
      <c r="E597" s="602"/>
      <c r="F597" s="602"/>
      <c r="G597" s="602"/>
      <c r="H597" s="602"/>
      <c r="I597" s="602"/>
      <c r="J597" s="602"/>
      <c r="K597" s="602"/>
      <c r="L597" s="602"/>
      <c r="M597" s="602"/>
    </row>
    <row r="598" spans="2:13" ht="15">
      <c r="B598" s="602"/>
      <c r="C598" s="602"/>
      <c r="D598" s="602"/>
      <c r="E598" s="602"/>
      <c r="F598" s="602"/>
      <c r="G598" s="602"/>
      <c r="H598" s="602"/>
      <c r="I598" s="602"/>
      <c r="J598" s="602"/>
      <c r="K598" s="602"/>
      <c r="L598" s="602"/>
      <c r="M598" s="602"/>
    </row>
    <row r="599" spans="2:13" ht="15">
      <c r="B599" s="602"/>
      <c r="C599" s="602"/>
      <c r="D599" s="602"/>
      <c r="E599" s="602"/>
      <c r="F599" s="602"/>
      <c r="G599" s="602"/>
      <c r="H599" s="602"/>
      <c r="I599" s="602"/>
      <c r="J599" s="602"/>
      <c r="K599" s="602"/>
      <c r="L599" s="602"/>
      <c r="M599" s="602"/>
    </row>
    <row r="600" spans="2:13" ht="15">
      <c r="B600" s="602"/>
      <c r="C600" s="602"/>
      <c r="D600" s="602"/>
      <c r="E600" s="602"/>
      <c r="F600" s="602"/>
      <c r="G600" s="602"/>
      <c r="H600" s="602"/>
      <c r="I600" s="602"/>
      <c r="J600" s="602"/>
      <c r="K600" s="602"/>
      <c r="L600" s="602"/>
      <c r="M600" s="602"/>
    </row>
    <row r="601" spans="2:13" ht="15">
      <c r="B601" s="602"/>
      <c r="C601" s="602"/>
      <c r="D601" s="602"/>
      <c r="E601" s="602"/>
      <c r="F601" s="602"/>
      <c r="G601" s="602"/>
      <c r="H601" s="602"/>
      <c r="I601" s="602"/>
      <c r="J601" s="602"/>
      <c r="K601" s="602"/>
      <c r="L601" s="602"/>
      <c r="M601" s="602"/>
    </row>
    <row r="602" spans="2:13" ht="15">
      <c r="B602" s="602"/>
      <c r="C602" s="602"/>
      <c r="D602" s="602"/>
      <c r="E602" s="602"/>
      <c r="F602" s="602"/>
      <c r="G602" s="602"/>
      <c r="H602" s="602"/>
      <c r="I602" s="602"/>
      <c r="J602" s="602"/>
      <c r="K602" s="602"/>
      <c r="L602" s="602"/>
      <c r="M602" s="602"/>
    </row>
    <row r="603" spans="2:13" ht="15">
      <c r="B603" s="602"/>
      <c r="C603" s="602"/>
      <c r="D603" s="602"/>
      <c r="E603" s="602"/>
      <c r="F603" s="602"/>
      <c r="G603" s="602"/>
      <c r="H603" s="602"/>
      <c r="I603" s="602"/>
      <c r="J603" s="602"/>
      <c r="K603" s="602"/>
      <c r="L603" s="602"/>
      <c r="M603" s="602"/>
    </row>
    <row r="604" spans="2:13" ht="15">
      <c r="B604" s="602"/>
      <c r="C604" s="602"/>
      <c r="D604" s="602"/>
      <c r="E604" s="602"/>
      <c r="F604" s="602"/>
      <c r="G604" s="602"/>
      <c r="H604" s="602"/>
      <c r="I604" s="602"/>
      <c r="J604" s="602"/>
      <c r="K604" s="602"/>
      <c r="L604" s="602"/>
      <c r="M604" s="602"/>
    </row>
    <row r="605" spans="2:13" ht="15">
      <c r="B605" s="602"/>
      <c r="C605" s="602"/>
      <c r="D605" s="602"/>
      <c r="E605" s="602"/>
      <c r="F605" s="602"/>
      <c r="G605" s="602"/>
      <c r="H605" s="602"/>
      <c r="I605" s="602"/>
      <c r="J605" s="602"/>
      <c r="K605" s="602"/>
      <c r="L605" s="602"/>
      <c r="M605" s="602"/>
    </row>
    <row r="606" spans="2:13" ht="15">
      <c r="B606" s="602"/>
      <c r="C606" s="602"/>
      <c r="D606" s="602"/>
      <c r="E606" s="602"/>
      <c r="F606" s="602"/>
      <c r="G606" s="602"/>
      <c r="H606" s="602"/>
      <c r="I606" s="602"/>
      <c r="J606" s="602"/>
      <c r="K606" s="602"/>
      <c r="L606" s="602"/>
      <c r="M606" s="602"/>
    </row>
    <row r="607" spans="2:13" ht="15">
      <c r="B607" s="602"/>
      <c r="C607" s="602"/>
      <c r="D607" s="602"/>
      <c r="E607" s="602"/>
      <c r="F607" s="602"/>
      <c r="G607" s="602"/>
      <c r="H607" s="602"/>
      <c r="I607" s="602"/>
      <c r="J607" s="602"/>
      <c r="K607" s="602"/>
      <c r="L607" s="602"/>
      <c r="M607" s="602"/>
    </row>
    <row r="608" spans="2:13" ht="15">
      <c r="B608" s="602"/>
      <c r="C608" s="602"/>
      <c r="D608" s="602"/>
      <c r="E608" s="602"/>
      <c r="F608" s="602"/>
      <c r="G608" s="602"/>
      <c r="H608" s="602"/>
      <c r="I608" s="602"/>
      <c r="J608" s="602"/>
      <c r="K608" s="602"/>
      <c r="L608" s="602"/>
      <c r="M608" s="602"/>
    </row>
    <row r="609" spans="2:13" ht="15">
      <c r="B609" s="602"/>
      <c r="C609" s="602"/>
      <c r="D609" s="602"/>
      <c r="E609" s="602"/>
      <c r="F609" s="602"/>
      <c r="G609" s="602"/>
      <c r="H609" s="602"/>
      <c r="I609" s="602"/>
      <c r="J609" s="602"/>
      <c r="K609" s="602"/>
      <c r="L609" s="602"/>
      <c r="M609" s="602"/>
    </row>
    <row r="610" spans="2:13" ht="15">
      <c r="B610" s="602"/>
      <c r="C610" s="602"/>
      <c r="D610" s="602"/>
      <c r="E610" s="602"/>
      <c r="F610" s="602"/>
      <c r="G610" s="602"/>
      <c r="H610" s="602"/>
      <c r="I610" s="602"/>
      <c r="J610" s="602"/>
      <c r="K610" s="602"/>
      <c r="L610" s="602"/>
      <c r="M610" s="602"/>
    </row>
    <row r="611" spans="2:13" ht="15">
      <c r="B611" s="602"/>
      <c r="C611" s="602"/>
      <c r="D611" s="602"/>
      <c r="E611" s="602"/>
      <c r="F611" s="602"/>
      <c r="G611" s="602"/>
      <c r="H611" s="602"/>
      <c r="I611" s="602"/>
      <c r="J611" s="602"/>
      <c r="K611" s="602"/>
      <c r="L611" s="602"/>
      <c r="M611" s="602"/>
    </row>
    <row r="612" spans="2:13" ht="15">
      <c r="B612" s="602"/>
      <c r="C612" s="602"/>
      <c r="D612" s="602"/>
      <c r="E612" s="602"/>
      <c r="F612" s="602"/>
      <c r="G612" s="602"/>
      <c r="H612" s="602"/>
      <c r="I612" s="602"/>
      <c r="J612" s="602"/>
      <c r="K612" s="602"/>
      <c r="L612" s="602"/>
      <c r="M612" s="602"/>
    </row>
    <row r="613" spans="2:13" ht="15">
      <c r="B613" s="602"/>
      <c r="C613" s="602"/>
      <c r="D613" s="602"/>
      <c r="E613" s="602"/>
      <c r="F613" s="602"/>
      <c r="G613" s="602"/>
      <c r="H613" s="602"/>
      <c r="I613" s="602"/>
      <c r="J613" s="602"/>
      <c r="K613" s="602"/>
      <c r="L613" s="602"/>
      <c r="M613" s="602"/>
    </row>
    <row r="614" spans="2:13" ht="15">
      <c r="B614" s="602"/>
      <c r="C614" s="602"/>
      <c r="D614" s="602"/>
      <c r="E614" s="602"/>
      <c r="F614" s="602"/>
      <c r="G614" s="602"/>
      <c r="H614" s="602"/>
      <c r="I614" s="602"/>
      <c r="J614" s="602"/>
      <c r="K614" s="602"/>
      <c r="L614" s="602"/>
      <c r="M614" s="602"/>
    </row>
    <row r="615" spans="2:13" ht="15">
      <c r="B615" s="602"/>
      <c r="C615" s="602"/>
      <c r="D615" s="602"/>
      <c r="E615" s="602"/>
      <c r="F615" s="602"/>
      <c r="G615" s="602"/>
      <c r="H615" s="602"/>
      <c r="I615" s="602"/>
      <c r="J615" s="602"/>
      <c r="K615" s="602"/>
      <c r="L615" s="602"/>
      <c r="M615" s="602"/>
    </row>
    <row r="616" spans="2:13" ht="15">
      <c r="B616" s="602"/>
      <c r="C616" s="602"/>
      <c r="D616" s="602"/>
      <c r="E616" s="602"/>
      <c r="F616" s="602"/>
      <c r="G616" s="602"/>
      <c r="H616" s="602"/>
      <c r="I616" s="602"/>
      <c r="J616" s="602"/>
      <c r="K616" s="602"/>
      <c r="L616" s="602"/>
      <c r="M616" s="602"/>
    </row>
    <row r="617" spans="2:13" ht="15">
      <c r="B617" s="602"/>
      <c r="C617" s="602"/>
      <c r="D617" s="602"/>
      <c r="E617" s="602"/>
      <c r="F617" s="602"/>
      <c r="G617" s="602"/>
      <c r="H617" s="602"/>
      <c r="I617" s="602"/>
      <c r="J617" s="602"/>
      <c r="K617" s="602"/>
      <c r="L617" s="602"/>
      <c r="M617" s="602"/>
    </row>
    <row r="618" spans="2:13" ht="15">
      <c r="B618" s="602"/>
      <c r="C618" s="602"/>
      <c r="D618" s="602"/>
      <c r="E618" s="602"/>
      <c r="F618" s="602"/>
      <c r="G618" s="602"/>
      <c r="H618" s="602"/>
      <c r="I618" s="602"/>
      <c r="J618" s="602"/>
      <c r="K618" s="602"/>
      <c r="L618" s="602"/>
      <c r="M618" s="602"/>
    </row>
    <row r="619" spans="2:13" ht="15">
      <c r="B619" s="602"/>
      <c r="C619" s="602"/>
      <c r="D619" s="602"/>
      <c r="E619" s="602"/>
      <c r="F619" s="602"/>
      <c r="G619" s="602"/>
      <c r="H619" s="602"/>
      <c r="I619" s="602"/>
      <c r="J619" s="602"/>
      <c r="K619" s="602"/>
      <c r="L619" s="602"/>
      <c r="M619" s="602"/>
    </row>
    <row r="620" spans="2:13" ht="15">
      <c r="B620" s="602"/>
      <c r="C620" s="602"/>
      <c r="D620" s="602"/>
      <c r="E620" s="602"/>
      <c r="F620" s="602"/>
      <c r="G620" s="602"/>
      <c r="H620" s="602"/>
      <c r="I620" s="602"/>
      <c r="J620" s="602"/>
      <c r="K620" s="602"/>
      <c r="L620" s="602"/>
      <c r="M620" s="602"/>
    </row>
    <row r="621" spans="2:13" ht="15">
      <c r="B621" s="602"/>
      <c r="C621" s="602"/>
      <c r="D621" s="602"/>
      <c r="E621" s="602"/>
      <c r="F621" s="602"/>
      <c r="G621" s="602"/>
      <c r="H621" s="602"/>
      <c r="I621" s="602"/>
      <c r="J621" s="602"/>
      <c r="K621" s="602"/>
      <c r="L621" s="602"/>
      <c r="M621" s="602"/>
    </row>
    <row r="622" spans="2:13" ht="15">
      <c r="B622" s="602"/>
      <c r="C622" s="602"/>
      <c r="D622" s="602"/>
      <c r="E622" s="602"/>
      <c r="F622" s="602"/>
      <c r="G622" s="602"/>
      <c r="H622" s="602"/>
      <c r="I622" s="602"/>
      <c r="J622" s="602"/>
      <c r="K622" s="602"/>
      <c r="L622" s="602"/>
      <c r="M622" s="602"/>
    </row>
    <row r="623" spans="2:13" ht="15">
      <c r="B623" s="602"/>
      <c r="C623" s="602"/>
      <c r="D623" s="602"/>
      <c r="E623" s="602"/>
      <c r="F623" s="602"/>
      <c r="G623" s="602"/>
      <c r="H623" s="602"/>
      <c r="I623" s="602"/>
      <c r="J623" s="602"/>
      <c r="K623" s="602"/>
      <c r="L623" s="602"/>
      <c r="M623" s="602"/>
    </row>
    <row r="624" spans="2:13" ht="15">
      <c r="B624" s="602"/>
      <c r="C624" s="602"/>
      <c r="D624" s="602"/>
      <c r="E624" s="602"/>
      <c r="F624" s="602"/>
      <c r="G624" s="602"/>
      <c r="H624" s="602"/>
      <c r="I624" s="602"/>
      <c r="J624" s="602"/>
      <c r="K624" s="602"/>
      <c r="L624" s="602"/>
      <c r="M624" s="602"/>
    </row>
    <row r="625" spans="2:13" ht="15">
      <c r="B625" s="602"/>
      <c r="C625" s="602"/>
      <c r="D625" s="602"/>
      <c r="E625" s="602"/>
      <c r="F625" s="602"/>
      <c r="G625" s="602"/>
      <c r="H625" s="602"/>
      <c r="I625" s="602"/>
      <c r="J625" s="602"/>
      <c r="K625" s="602"/>
      <c r="L625" s="602"/>
      <c r="M625" s="602"/>
    </row>
    <row r="626" spans="2:13" ht="15">
      <c r="B626" s="602"/>
      <c r="C626" s="602"/>
      <c r="D626" s="602"/>
      <c r="E626" s="602"/>
      <c r="F626" s="602"/>
      <c r="G626" s="602"/>
      <c r="H626" s="602"/>
      <c r="I626" s="602"/>
      <c r="J626" s="602"/>
      <c r="K626" s="602"/>
      <c r="L626" s="602"/>
      <c r="M626" s="602"/>
    </row>
    <row r="627" spans="2:13" ht="15">
      <c r="B627" s="602"/>
      <c r="C627" s="602"/>
      <c r="D627" s="602"/>
      <c r="E627" s="602"/>
      <c r="F627" s="602"/>
      <c r="G627" s="602"/>
      <c r="H627" s="602"/>
      <c r="I627" s="602"/>
      <c r="J627" s="602"/>
      <c r="K627" s="602"/>
      <c r="L627" s="602"/>
      <c r="M627" s="602"/>
    </row>
    <row r="628" spans="2:13" ht="15">
      <c r="B628" s="602"/>
      <c r="C628" s="602"/>
      <c r="D628" s="602"/>
      <c r="E628" s="602"/>
      <c r="F628" s="602"/>
      <c r="G628" s="602"/>
      <c r="H628" s="602"/>
      <c r="I628" s="602"/>
      <c r="J628" s="602"/>
      <c r="K628" s="602"/>
      <c r="L628" s="602"/>
      <c r="M628" s="602"/>
    </row>
    <row r="629" spans="2:13" ht="15">
      <c r="B629" s="602"/>
      <c r="C629" s="602"/>
      <c r="D629" s="602"/>
      <c r="E629" s="602"/>
      <c r="F629" s="602"/>
      <c r="G629" s="602"/>
      <c r="H629" s="602"/>
      <c r="I629" s="602"/>
      <c r="J629" s="602"/>
      <c r="K629" s="602"/>
      <c r="L629" s="602"/>
      <c r="M629" s="602"/>
    </row>
    <row r="630" spans="2:13" ht="15">
      <c r="B630" s="602"/>
      <c r="C630" s="602"/>
      <c r="D630" s="602"/>
      <c r="E630" s="602"/>
      <c r="F630" s="602"/>
      <c r="G630" s="602"/>
      <c r="H630" s="602"/>
      <c r="I630" s="602"/>
      <c r="J630" s="602"/>
      <c r="K630" s="602"/>
      <c r="L630" s="602"/>
      <c r="M630" s="602"/>
    </row>
    <row r="631" spans="2:13" ht="15">
      <c r="B631" s="602"/>
      <c r="C631" s="602"/>
      <c r="D631" s="602"/>
      <c r="E631" s="602"/>
      <c r="F631" s="602"/>
      <c r="G631" s="602"/>
      <c r="H631" s="602"/>
      <c r="I631" s="602"/>
      <c r="J631" s="602"/>
      <c r="K631" s="602"/>
      <c r="L631" s="602"/>
      <c r="M631" s="602"/>
    </row>
    <row r="632" spans="2:13" ht="15">
      <c r="B632" s="602"/>
      <c r="C632" s="602"/>
      <c r="D632" s="602"/>
      <c r="E632" s="602"/>
      <c r="F632" s="602"/>
      <c r="G632" s="602"/>
      <c r="H632" s="602"/>
      <c r="I632" s="602"/>
      <c r="J632" s="602"/>
      <c r="K632" s="602"/>
      <c r="L632" s="602"/>
      <c r="M632" s="602"/>
    </row>
    <row r="633" spans="2:13" ht="15">
      <c r="B633" s="602"/>
      <c r="C633" s="602"/>
      <c r="D633" s="602"/>
      <c r="E633" s="602"/>
      <c r="F633" s="602"/>
      <c r="G633" s="602"/>
      <c r="H633" s="602"/>
      <c r="I633" s="602"/>
      <c r="J633" s="602"/>
      <c r="K633" s="602"/>
      <c r="L633" s="602"/>
      <c r="M633" s="602"/>
    </row>
    <row r="634" spans="2:13" ht="15">
      <c r="B634" s="602"/>
      <c r="C634" s="602"/>
      <c r="D634" s="602"/>
      <c r="E634" s="602"/>
      <c r="F634" s="602"/>
      <c r="G634" s="602"/>
      <c r="H634" s="602"/>
      <c r="I634" s="602"/>
      <c r="J634" s="602"/>
      <c r="K634" s="602"/>
      <c r="L634" s="602"/>
      <c r="M634" s="602"/>
    </row>
    <row r="635" spans="2:13" ht="15">
      <c r="B635" s="602"/>
      <c r="C635" s="602"/>
      <c r="D635" s="602"/>
      <c r="E635" s="602"/>
      <c r="F635" s="602"/>
      <c r="G635" s="602"/>
      <c r="H635" s="602"/>
      <c r="I635" s="602"/>
      <c r="J635" s="602"/>
      <c r="K635" s="602"/>
      <c r="L635" s="602"/>
      <c r="M635" s="602"/>
    </row>
    <row r="636" spans="2:13" ht="15">
      <c r="B636" s="602"/>
      <c r="C636" s="602"/>
      <c r="D636" s="602"/>
      <c r="E636" s="602"/>
      <c r="F636" s="602"/>
      <c r="G636" s="602"/>
      <c r="H636" s="602"/>
      <c r="I636" s="602"/>
      <c r="J636" s="602"/>
      <c r="K636" s="602"/>
      <c r="L636" s="602"/>
      <c r="M636" s="602"/>
    </row>
    <row r="637" spans="2:13" ht="15">
      <c r="B637" s="602"/>
      <c r="C637" s="602"/>
      <c r="D637" s="602"/>
      <c r="E637" s="602"/>
      <c r="F637" s="602"/>
      <c r="G637" s="602"/>
      <c r="H637" s="602"/>
      <c r="I637" s="602"/>
      <c r="J637" s="602"/>
      <c r="K637" s="602"/>
      <c r="L637" s="602"/>
      <c r="M637" s="602"/>
    </row>
    <row r="638" spans="2:13" ht="15">
      <c r="B638" s="602"/>
      <c r="C638" s="602"/>
      <c r="D638" s="602"/>
      <c r="E638" s="602"/>
      <c r="F638" s="602"/>
      <c r="G638" s="602"/>
      <c r="H638" s="602"/>
      <c r="I638" s="602"/>
      <c r="J638" s="602"/>
      <c r="K638" s="602"/>
      <c r="L638" s="602"/>
      <c r="M638" s="602"/>
    </row>
    <row r="639" spans="2:13" ht="15">
      <c r="B639" s="602"/>
      <c r="C639" s="602"/>
      <c r="D639" s="602"/>
      <c r="E639" s="602"/>
      <c r="F639" s="602"/>
      <c r="G639" s="602"/>
      <c r="H639" s="602"/>
      <c r="I639" s="602"/>
      <c r="J639" s="602"/>
      <c r="K639" s="602"/>
      <c r="L639" s="602"/>
      <c r="M639" s="602"/>
    </row>
    <row r="640" spans="2:13" ht="15">
      <c r="B640" s="602"/>
      <c r="C640" s="602"/>
      <c r="D640" s="602"/>
      <c r="E640" s="602"/>
      <c r="F640" s="602"/>
      <c r="G640" s="602"/>
      <c r="H640" s="602"/>
      <c r="I640" s="602"/>
      <c r="J640" s="602"/>
      <c r="K640" s="602"/>
      <c r="L640" s="602"/>
      <c r="M640" s="602"/>
    </row>
    <row r="641" spans="2:13" ht="15">
      <c r="B641" s="602"/>
      <c r="C641" s="602"/>
      <c r="D641" s="602"/>
      <c r="E641" s="602"/>
      <c r="F641" s="602"/>
      <c r="G641" s="602"/>
      <c r="H641" s="602"/>
      <c r="I641" s="602"/>
      <c r="J641" s="602"/>
      <c r="K641" s="602"/>
      <c r="L641" s="602"/>
      <c r="M641" s="602"/>
    </row>
    <row r="642" spans="2:13" ht="15">
      <c r="B642" s="602"/>
      <c r="C642" s="602"/>
      <c r="D642" s="602"/>
      <c r="E642" s="602"/>
      <c r="F642" s="602"/>
      <c r="G642" s="602"/>
      <c r="H642" s="602"/>
      <c r="I642" s="602"/>
      <c r="J642" s="602"/>
      <c r="K642" s="602"/>
      <c r="L642" s="602"/>
      <c r="M642" s="602"/>
    </row>
    <row r="643" spans="2:13" ht="15">
      <c r="B643" s="602"/>
      <c r="C643" s="602"/>
      <c r="D643" s="602"/>
      <c r="E643" s="602"/>
      <c r="F643" s="602"/>
      <c r="G643" s="602"/>
      <c r="H643" s="602"/>
      <c r="I643" s="602"/>
      <c r="J643" s="602"/>
      <c r="K643" s="602"/>
      <c r="L643" s="602"/>
      <c r="M643" s="602"/>
    </row>
    <row r="644" spans="2:13" ht="15">
      <c r="B644" s="602"/>
      <c r="C644" s="602"/>
      <c r="D644" s="602"/>
      <c r="E644" s="602"/>
      <c r="F644" s="602"/>
      <c r="G644" s="602"/>
      <c r="H644" s="602"/>
      <c r="I644" s="602"/>
      <c r="J644" s="602"/>
      <c r="K644" s="602"/>
      <c r="L644" s="602"/>
      <c r="M644" s="602"/>
    </row>
    <row r="645" spans="2:13" ht="15">
      <c r="B645" s="602"/>
      <c r="C645" s="602"/>
      <c r="D645" s="602"/>
      <c r="E645" s="602"/>
      <c r="F645" s="602"/>
      <c r="G645" s="602"/>
      <c r="H645" s="602"/>
      <c r="I645" s="602"/>
      <c r="J645" s="602"/>
      <c r="K645" s="602"/>
      <c r="L645" s="602"/>
      <c r="M645" s="602"/>
    </row>
    <row r="646" spans="2:13" ht="15">
      <c r="B646" s="602"/>
      <c r="C646" s="602"/>
      <c r="D646" s="602"/>
      <c r="E646" s="602"/>
      <c r="F646" s="602"/>
      <c r="G646" s="602"/>
      <c r="H646" s="602"/>
      <c r="I646" s="602"/>
      <c r="J646" s="602"/>
      <c r="K646" s="602"/>
      <c r="L646" s="602"/>
      <c r="M646" s="602"/>
    </row>
    <row r="647" spans="2:13" ht="15">
      <c r="B647" s="602"/>
      <c r="C647" s="602"/>
      <c r="D647" s="602"/>
      <c r="E647" s="602"/>
      <c r="F647" s="602"/>
      <c r="G647" s="602"/>
      <c r="H647" s="602"/>
      <c r="I647" s="602"/>
      <c r="J647" s="602"/>
      <c r="K647" s="602"/>
      <c r="L647" s="602"/>
      <c r="M647" s="602"/>
    </row>
    <row r="648" spans="2:13" ht="15">
      <c r="B648" s="602"/>
      <c r="C648" s="602"/>
      <c r="D648" s="602"/>
      <c r="E648" s="602"/>
      <c r="F648" s="602"/>
      <c r="G648" s="602"/>
      <c r="H648" s="602"/>
      <c r="I648" s="602"/>
      <c r="J648" s="602"/>
      <c r="K648" s="602"/>
      <c r="L648" s="602"/>
      <c r="M648" s="602"/>
    </row>
    <row r="649" spans="2:13" ht="15">
      <c r="B649" s="602"/>
      <c r="C649" s="602"/>
      <c r="D649" s="602"/>
      <c r="E649" s="602"/>
      <c r="F649" s="602"/>
      <c r="G649" s="602"/>
      <c r="H649" s="602"/>
      <c r="I649" s="602"/>
      <c r="J649" s="602"/>
      <c r="K649" s="602"/>
      <c r="L649" s="602"/>
      <c r="M649" s="602"/>
    </row>
    <row r="650" spans="2:13" ht="15">
      <c r="B650" s="602"/>
      <c r="C650" s="602"/>
      <c r="D650" s="602"/>
      <c r="E650" s="602"/>
      <c r="F650" s="602"/>
      <c r="G650" s="602"/>
      <c r="H650" s="602"/>
      <c r="I650" s="602"/>
      <c r="J650" s="602"/>
      <c r="K650" s="602"/>
      <c r="L650" s="602"/>
      <c r="M650" s="602"/>
    </row>
    <row r="651" spans="2:13" ht="15">
      <c r="B651" s="602"/>
      <c r="C651" s="602"/>
      <c r="D651" s="602"/>
      <c r="E651" s="602"/>
      <c r="F651" s="602"/>
      <c r="G651" s="602"/>
      <c r="H651" s="602"/>
      <c r="I651" s="602"/>
      <c r="J651" s="602"/>
      <c r="K651" s="602"/>
      <c r="L651" s="602"/>
      <c r="M651" s="602"/>
    </row>
    <row r="652" spans="2:13" ht="15">
      <c r="B652" s="602"/>
      <c r="C652" s="602"/>
      <c r="D652" s="602"/>
      <c r="E652" s="602"/>
      <c r="F652" s="602"/>
      <c r="G652" s="602"/>
      <c r="H652" s="602"/>
      <c r="I652" s="602"/>
      <c r="J652" s="602"/>
      <c r="K652" s="602"/>
      <c r="L652" s="602"/>
      <c r="M652" s="602"/>
    </row>
    <row r="653" spans="2:13" ht="15">
      <c r="B653" s="602"/>
      <c r="C653" s="602"/>
      <c r="D653" s="602"/>
      <c r="E653" s="602"/>
      <c r="F653" s="602"/>
      <c r="G653" s="602"/>
      <c r="H653" s="602"/>
      <c r="I653" s="602"/>
      <c r="J653" s="602"/>
      <c r="K653" s="602"/>
      <c r="L653" s="602"/>
      <c r="M653" s="602"/>
    </row>
    <row r="654" spans="2:13" ht="15">
      <c r="B654" s="602"/>
      <c r="C654" s="602"/>
      <c r="D654" s="602"/>
      <c r="E654" s="602"/>
      <c r="F654" s="602"/>
      <c r="G654" s="602"/>
      <c r="H654" s="602"/>
      <c r="I654" s="602"/>
      <c r="J654" s="602"/>
      <c r="K654" s="602"/>
      <c r="L654" s="602"/>
      <c r="M654" s="602"/>
    </row>
    <row r="655" spans="2:13" ht="15">
      <c r="B655" s="602"/>
      <c r="C655" s="602"/>
      <c r="D655" s="602"/>
      <c r="E655" s="602"/>
      <c r="F655" s="602"/>
      <c r="G655" s="602"/>
      <c r="H655" s="602"/>
      <c r="I655" s="602"/>
      <c r="J655" s="602"/>
      <c r="K655" s="602"/>
      <c r="L655" s="602"/>
      <c r="M655" s="602"/>
    </row>
    <row r="656" spans="2:13" ht="15">
      <c r="B656" s="602"/>
      <c r="C656" s="602"/>
      <c r="D656" s="602"/>
      <c r="E656" s="602"/>
      <c r="F656" s="602"/>
      <c r="G656" s="602"/>
      <c r="H656" s="602"/>
      <c r="I656" s="602"/>
      <c r="J656" s="602"/>
      <c r="K656" s="602"/>
      <c r="L656" s="602"/>
      <c r="M656" s="602"/>
    </row>
    <row r="657" spans="2:13" ht="15">
      <c r="B657" s="602"/>
      <c r="C657" s="602"/>
      <c r="D657" s="602"/>
      <c r="E657" s="602"/>
      <c r="F657" s="602"/>
      <c r="G657" s="602"/>
      <c r="H657" s="602"/>
      <c r="I657" s="602"/>
      <c r="J657" s="602"/>
      <c r="K657" s="602"/>
      <c r="L657" s="602"/>
      <c r="M657" s="602"/>
    </row>
    <row r="658" spans="2:13" ht="15">
      <c r="B658" s="602"/>
      <c r="C658" s="602"/>
      <c r="D658" s="602"/>
      <c r="E658" s="602"/>
      <c r="F658" s="602"/>
      <c r="G658" s="602"/>
      <c r="H658" s="602"/>
      <c r="I658" s="602"/>
      <c r="J658" s="602"/>
      <c r="K658" s="602"/>
      <c r="L658" s="602"/>
      <c r="M658" s="602"/>
    </row>
    <row r="659" spans="2:13" ht="15">
      <c r="B659" s="602"/>
      <c r="C659" s="602"/>
      <c r="D659" s="602"/>
      <c r="E659" s="602"/>
      <c r="F659" s="602"/>
      <c r="G659" s="602"/>
      <c r="H659" s="602"/>
      <c r="I659" s="602"/>
      <c r="J659" s="602"/>
      <c r="K659" s="602"/>
      <c r="L659" s="602"/>
      <c r="M659" s="602"/>
    </row>
    <row r="660" spans="2:13" ht="15">
      <c r="B660" s="602"/>
      <c r="C660" s="602"/>
      <c r="D660" s="602"/>
      <c r="E660" s="602"/>
      <c r="F660" s="602"/>
      <c r="G660" s="602"/>
      <c r="H660" s="602"/>
      <c r="I660" s="602"/>
      <c r="J660" s="602"/>
      <c r="K660" s="602"/>
      <c r="L660" s="602"/>
      <c r="M660" s="602"/>
    </row>
    <row r="661" spans="2:13" ht="15">
      <c r="B661" s="602"/>
      <c r="C661" s="602"/>
      <c r="D661" s="602"/>
      <c r="E661" s="602"/>
      <c r="F661" s="602"/>
      <c r="G661" s="602"/>
      <c r="H661" s="602"/>
      <c r="I661" s="602"/>
      <c r="J661" s="602"/>
      <c r="K661" s="602"/>
      <c r="L661" s="602"/>
      <c r="M661" s="602"/>
    </row>
    <row r="662" spans="2:13" ht="15">
      <c r="B662" s="602"/>
      <c r="C662" s="602"/>
      <c r="D662" s="602"/>
      <c r="E662" s="602"/>
      <c r="F662" s="602"/>
      <c r="G662" s="602"/>
      <c r="H662" s="602"/>
      <c r="I662" s="602"/>
      <c r="J662" s="602"/>
      <c r="K662" s="602"/>
      <c r="L662" s="602"/>
      <c r="M662" s="602"/>
    </row>
    <row r="663" spans="2:13" ht="15">
      <c r="B663" s="602"/>
      <c r="C663" s="602"/>
      <c r="D663" s="602"/>
      <c r="E663" s="602"/>
      <c r="F663" s="602"/>
      <c r="G663" s="602"/>
      <c r="H663" s="602"/>
      <c r="I663" s="602"/>
      <c r="J663" s="602"/>
      <c r="K663" s="602"/>
      <c r="L663" s="602"/>
      <c r="M663" s="602"/>
    </row>
    <row r="664" spans="2:13" ht="15">
      <c r="B664" s="602"/>
      <c r="C664" s="602"/>
      <c r="D664" s="602"/>
      <c r="E664" s="602"/>
      <c r="F664" s="602"/>
      <c r="G664" s="602"/>
      <c r="H664" s="602"/>
      <c r="I664" s="602"/>
      <c r="J664" s="602"/>
      <c r="K664" s="602"/>
      <c r="L664" s="602"/>
      <c r="M664" s="602"/>
    </row>
    <row r="665" spans="2:13" ht="15">
      <c r="B665" s="602"/>
      <c r="C665" s="602"/>
      <c r="D665" s="602"/>
      <c r="E665" s="602"/>
      <c r="F665" s="602"/>
      <c r="G665" s="602"/>
      <c r="H665" s="602"/>
      <c r="I665" s="602"/>
      <c r="J665" s="602"/>
      <c r="K665" s="602"/>
      <c r="L665" s="602"/>
      <c r="M665" s="602"/>
    </row>
    <row r="666" spans="2:13" ht="15">
      <c r="B666" s="602"/>
      <c r="C666" s="602"/>
      <c r="D666" s="602"/>
      <c r="E666" s="602"/>
      <c r="F666" s="602"/>
      <c r="G666" s="602"/>
      <c r="H666" s="602"/>
      <c r="I666" s="602"/>
      <c r="J666" s="602"/>
      <c r="K666" s="602"/>
      <c r="L666" s="602"/>
      <c r="M666" s="602"/>
    </row>
    <row r="667" spans="2:13" ht="15">
      <c r="B667" s="602"/>
      <c r="C667" s="602"/>
      <c r="D667" s="602"/>
      <c r="E667" s="602"/>
      <c r="F667" s="602"/>
      <c r="G667" s="602"/>
      <c r="H667" s="602"/>
      <c r="I667" s="602"/>
      <c r="J667" s="602"/>
      <c r="K667" s="602"/>
      <c r="L667" s="602"/>
      <c r="M667" s="602"/>
    </row>
    <row r="668" spans="2:13" ht="15">
      <c r="B668" s="602"/>
      <c r="C668" s="602"/>
      <c r="D668" s="602"/>
      <c r="E668" s="602"/>
      <c r="F668" s="602"/>
      <c r="G668" s="602"/>
      <c r="H668" s="602"/>
      <c r="I668" s="602"/>
      <c r="J668" s="602"/>
      <c r="K668" s="602"/>
      <c r="L668" s="602"/>
      <c r="M668" s="602"/>
    </row>
    <row r="669" spans="2:13" ht="15">
      <c r="B669" s="602"/>
      <c r="C669" s="602"/>
      <c r="D669" s="602"/>
      <c r="E669" s="602"/>
      <c r="F669" s="602"/>
      <c r="G669" s="602"/>
      <c r="H669" s="602"/>
      <c r="I669" s="602"/>
      <c r="J669" s="602"/>
      <c r="K669" s="602"/>
      <c r="L669" s="602"/>
      <c r="M669" s="602"/>
    </row>
    <row r="670" spans="2:13" ht="15">
      <c r="B670" s="602"/>
      <c r="C670" s="602"/>
      <c r="D670" s="602"/>
      <c r="E670" s="602"/>
      <c r="F670" s="602"/>
      <c r="G670" s="602"/>
      <c r="H670" s="602"/>
      <c r="I670" s="602"/>
      <c r="J670" s="602"/>
      <c r="K670" s="602"/>
      <c r="L670" s="602"/>
      <c r="M670" s="602"/>
    </row>
    <row r="671" spans="2:13" ht="15">
      <c r="B671" s="602"/>
      <c r="C671" s="602"/>
      <c r="D671" s="602"/>
      <c r="E671" s="602"/>
      <c r="F671" s="602"/>
      <c r="G671" s="602"/>
      <c r="H671" s="602"/>
      <c r="I671" s="602"/>
      <c r="J671" s="602"/>
      <c r="K671" s="602"/>
      <c r="L671" s="602"/>
      <c r="M671" s="602"/>
    </row>
    <row r="672" spans="2:13" ht="15">
      <c r="B672" s="602"/>
      <c r="C672" s="602"/>
      <c r="D672" s="602"/>
      <c r="E672" s="602"/>
      <c r="F672" s="602"/>
      <c r="G672" s="602"/>
      <c r="H672" s="602"/>
      <c r="I672" s="602"/>
      <c r="J672" s="602"/>
      <c r="K672" s="602"/>
      <c r="L672" s="602"/>
      <c r="M672" s="602"/>
    </row>
    <row r="673" spans="2:13" ht="15">
      <c r="B673" s="602"/>
      <c r="C673" s="602"/>
      <c r="D673" s="602"/>
      <c r="E673" s="602"/>
      <c r="F673" s="602"/>
      <c r="G673" s="602"/>
      <c r="H673" s="602"/>
      <c r="I673" s="602"/>
      <c r="J673" s="602"/>
      <c r="K673" s="602"/>
      <c r="L673" s="602"/>
      <c r="M673" s="602"/>
    </row>
    <row r="674" spans="2:13" ht="15">
      <c r="B674" s="602"/>
      <c r="C674" s="602"/>
      <c r="D674" s="602"/>
      <c r="E674" s="602"/>
      <c r="F674" s="602"/>
      <c r="G674" s="602"/>
      <c r="H674" s="602"/>
      <c r="I674" s="602"/>
      <c r="J674" s="602"/>
      <c r="K674" s="602"/>
      <c r="L674" s="602"/>
      <c r="M674" s="602"/>
    </row>
    <row r="675" spans="2:13" ht="15">
      <c r="B675" s="602"/>
      <c r="C675" s="602"/>
      <c r="D675" s="602"/>
      <c r="E675" s="602"/>
      <c r="F675" s="602"/>
      <c r="G675" s="602"/>
      <c r="H675" s="602"/>
      <c r="I675" s="602"/>
      <c r="J675" s="602"/>
      <c r="K675" s="602"/>
      <c r="L675" s="602"/>
      <c r="M675" s="602"/>
    </row>
    <row r="676" spans="2:13" ht="15">
      <c r="B676" s="602"/>
      <c r="C676" s="602"/>
      <c r="D676" s="602"/>
      <c r="E676" s="602"/>
      <c r="F676" s="602"/>
      <c r="G676" s="602"/>
      <c r="H676" s="602"/>
      <c r="I676" s="602"/>
      <c r="J676" s="602"/>
      <c r="K676" s="602"/>
      <c r="L676" s="602"/>
      <c r="M676" s="602"/>
    </row>
    <row r="677" spans="2:13" ht="15">
      <c r="B677" s="602"/>
      <c r="C677" s="602"/>
      <c r="D677" s="602"/>
      <c r="E677" s="602"/>
      <c r="F677" s="602"/>
      <c r="G677" s="602"/>
      <c r="H677" s="602"/>
      <c r="I677" s="602"/>
      <c r="J677" s="602"/>
      <c r="K677" s="602"/>
      <c r="L677" s="602"/>
      <c r="M677" s="602"/>
    </row>
    <row r="678" spans="2:13" ht="15">
      <c r="B678" s="602"/>
      <c r="C678" s="602"/>
      <c r="D678" s="602"/>
      <c r="E678" s="602"/>
      <c r="F678" s="602"/>
      <c r="G678" s="602"/>
      <c r="H678" s="602"/>
      <c r="I678" s="602"/>
      <c r="J678" s="602"/>
      <c r="K678" s="602"/>
      <c r="L678" s="602"/>
      <c r="M678" s="602"/>
    </row>
    <row r="679" spans="2:13" ht="15">
      <c r="B679" s="602"/>
      <c r="C679" s="602"/>
      <c r="D679" s="602"/>
      <c r="E679" s="602"/>
      <c r="F679" s="602"/>
      <c r="G679" s="602"/>
      <c r="H679" s="602"/>
      <c r="I679" s="602"/>
      <c r="J679" s="602"/>
      <c r="K679" s="602"/>
      <c r="L679" s="602"/>
      <c r="M679" s="602"/>
    </row>
    <row r="680" spans="2:13" ht="15">
      <c r="B680" s="602"/>
      <c r="C680" s="602"/>
      <c r="D680" s="602"/>
      <c r="E680" s="602"/>
      <c r="F680" s="602"/>
      <c r="G680" s="602"/>
      <c r="H680" s="602"/>
      <c r="I680" s="602"/>
      <c r="J680" s="602"/>
      <c r="K680" s="602"/>
      <c r="L680" s="602"/>
      <c r="M680" s="602"/>
    </row>
    <row r="681" spans="2:13" ht="15">
      <c r="B681" s="602"/>
      <c r="C681" s="602"/>
      <c r="D681" s="602"/>
      <c r="E681" s="602"/>
      <c r="F681" s="602"/>
      <c r="G681" s="602"/>
      <c r="H681" s="602"/>
      <c r="I681" s="602"/>
      <c r="J681" s="602"/>
      <c r="K681" s="602"/>
      <c r="L681" s="602"/>
      <c r="M681" s="602"/>
    </row>
    <row r="682" spans="2:13" ht="15">
      <c r="B682" s="602"/>
      <c r="C682" s="602"/>
      <c r="D682" s="602"/>
      <c r="E682" s="602"/>
      <c r="F682" s="602"/>
      <c r="G682" s="602"/>
      <c r="H682" s="602"/>
      <c r="I682" s="602"/>
      <c r="J682" s="602"/>
      <c r="K682" s="602"/>
      <c r="L682" s="602"/>
      <c r="M682" s="602"/>
    </row>
    <row r="683" spans="2:13" ht="15">
      <c r="B683" s="602"/>
      <c r="C683" s="602"/>
      <c r="D683" s="602"/>
      <c r="E683" s="602"/>
      <c r="F683" s="602"/>
      <c r="G683" s="602"/>
      <c r="H683" s="602"/>
      <c r="I683" s="602"/>
      <c r="J683" s="602"/>
      <c r="K683" s="602"/>
      <c r="L683" s="602"/>
      <c r="M683" s="602"/>
    </row>
    <row r="684" spans="2:13" ht="15">
      <c r="B684" s="602"/>
      <c r="C684" s="602"/>
      <c r="D684" s="602"/>
      <c r="E684" s="602"/>
      <c r="F684" s="602"/>
      <c r="G684" s="602"/>
      <c r="H684" s="602"/>
      <c r="I684" s="602"/>
      <c r="J684" s="602"/>
      <c r="K684" s="602"/>
      <c r="L684" s="602"/>
      <c r="M684" s="602"/>
    </row>
    <row r="685" spans="2:13" ht="15">
      <c r="B685" s="602"/>
      <c r="C685" s="602"/>
      <c r="D685" s="602"/>
      <c r="E685" s="602"/>
      <c r="F685" s="602"/>
      <c r="G685" s="602"/>
      <c r="H685" s="602"/>
      <c r="I685" s="602"/>
      <c r="J685" s="602"/>
      <c r="K685" s="602"/>
      <c r="L685" s="602"/>
      <c r="M685" s="602"/>
    </row>
    <row r="686" spans="2:13" ht="15">
      <c r="B686" s="602"/>
      <c r="C686" s="602"/>
      <c r="D686" s="602"/>
      <c r="E686" s="602"/>
      <c r="F686" s="602"/>
      <c r="G686" s="602"/>
      <c r="H686" s="602"/>
      <c r="I686" s="602"/>
      <c r="J686" s="602"/>
      <c r="K686" s="602"/>
      <c r="L686" s="602"/>
      <c r="M686" s="602"/>
    </row>
    <row r="687" spans="2:13" ht="15">
      <c r="B687" s="602"/>
      <c r="C687" s="602"/>
      <c r="D687" s="602"/>
      <c r="E687" s="602"/>
      <c r="F687" s="602"/>
      <c r="G687" s="602"/>
      <c r="H687" s="602"/>
      <c r="I687" s="602"/>
      <c r="J687" s="602"/>
      <c r="K687" s="602"/>
      <c r="L687" s="602"/>
      <c r="M687" s="602"/>
    </row>
    <row r="688" spans="2:13" ht="15">
      <c r="B688" s="602"/>
      <c r="C688" s="602"/>
      <c r="D688" s="602"/>
      <c r="E688" s="602"/>
      <c r="F688" s="602"/>
      <c r="G688" s="602"/>
      <c r="H688" s="602"/>
      <c r="I688" s="602"/>
      <c r="J688" s="602"/>
      <c r="K688" s="602"/>
      <c r="L688" s="602"/>
      <c r="M688" s="602"/>
    </row>
    <row r="689" spans="2:13" ht="15">
      <c r="B689" s="602"/>
      <c r="C689" s="602"/>
      <c r="D689" s="602"/>
      <c r="E689" s="602"/>
      <c r="F689" s="602"/>
      <c r="G689" s="602"/>
      <c r="H689" s="602"/>
      <c r="I689" s="602"/>
      <c r="J689" s="602"/>
      <c r="K689" s="602"/>
      <c r="L689" s="602"/>
      <c r="M689" s="602"/>
    </row>
    <row r="690" spans="2:13" ht="15">
      <c r="B690" s="602"/>
      <c r="C690" s="602"/>
      <c r="D690" s="602"/>
      <c r="E690" s="602"/>
      <c r="F690" s="602"/>
      <c r="G690" s="602"/>
      <c r="H690" s="602"/>
      <c r="I690" s="602"/>
      <c r="J690" s="602"/>
      <c r="K690" s="602"/>
      <c r="L690" s="602"/>
      <c r="M690" s="602"/>
    </row>
    <row r="691" spans="2:13" ht="15">
      <c r="B691" s="602"/>
      <c r="C691" s="602"/>
      <c r="D691" s="602"/>
      <c r="E691" s="602"/>
      <c r="F691" s="602"/>
      <c r="G691" s="602"/>
      <c r="H691" s="602"/>
      <c r="I691" s="602"/>
      <c r="J691" s="602"/>
      <c r="K691" s="602"/>
      <c r="L691" s="602"/>
      <c r="M691" s="602"/>
    </row>
    <row r="692" spans="2:13" ht="15">
      <c r="B692" s="602"/>
      <c r="C692" s="602"/>
      <c r="D692" s="602"/>
      <c r="E692" s="602"/>
      <c r="F692" s="602"/>
      <c r="G692" s="602"/>
      <c r="H692" s="602"/>
      <c r="I692" s="602"/>
      <c r="J692" s="602"/>
      <c r="K692" s="602"/>
      <c r="L692" s="602"/>
      <c r="M692" s="602"/>
    </row>
    <row r="693" spans="2:13" ht="15">
      <c r="B693" s="602"/>
      <c r="C693" s="602"/>
      <c r="D693" s="602"/>
      <c r="E693" s="602"/>
      <c r="F693" s="602"/>
      <c r="G693" s="602"/>
      <c r="H693" s="602"/>
      <c r="I693" s="602"/>
      <c r="J693" s="602"/>
      <c r="K693" s="602"/>
      <c r="L693" s="602"/>
      <c r="M693" s="602"/>
    </row>
    <row r="694" spans="2:13" ht="15">
      <c r="B694" s="602"/>
      <c r="C694" s="602"/>
      <c r="D694" s="602"/>
      <c r="E694" s="602"/>
      <c r="F694" s="602"/>
      <c r="G694" s="602"/>
      <c r="H694" s="602"/>
      <c r="I694" s="602"/>
      <c r="J694" s="602"/>
      <c r="K694" s="602"/>
      <c r="L694" s="602"/>
      <c r="M694" s="602"/>
    </row>
    <row r="695" spans="2:13" ht="15">
      <c r="B695" s="602"/>
      <c r="C695" s="602"/>
      <c r="D695" s="602"/>
      <c r="E695" s="602"/>
      <c r="F695" s="602"/>
      <c r="G695" s="602"/>
      <c r="H695" s="602"/>
      <c r="I695" s="602"/>
      <c r="J695" s="602"/>
      <c r="K695" s="602"/>
      <c r="L695" s="602"/>
      <c r="M695" s="602"/>
    </row>
    <row r="696" spans="2:13" ht="15">
      <c r="B696" s="602"/>
      <c r="C696" s="602"/>
      <c r="D696" s="602"/>
      <c r="E696" s="602"/>
      <c r="F696" s="602"/>
      <c r="G696" s="602"/>
      <c r="H696" s="602"/>
      <c r="I696" s="602"/>
      <c r="J696" s="602"/>
      <c r="K696" s="602"/>
      <c r="L696" s="602"/>
      <c r="M696" s="602"/>
    </row>
    <row r="697" spans="2:13" ht="15">
      <c r="B697" s="602"/>
      <c r="C697" s="602"/>
      <c r="D697" s="602"/>
      <c r="E697" s="602"/>
      <c r="F697" s="602"/>
      <c r="G697" s="602"/>
      <c r="H697" s="602"/>
      <c r="I697" s="602"/>
      <c r="J697" s="602"/>
      <c r="K697" s="602"/>
      <c r="L697" s="602"/>
      <c r="M697" s="602"/>
    </row>
    <row r="698" spans="2:13" ht="15">
      <c r="B698" s="602"/>
      <c r="C698" s="602"/>
      <c r="D698" s="602"/>
      <c r="E698" s="602"/>
      <c r="F698" s="602"/>
      <c r="G698" s="602"/>
      <c r="H698" s="602"/>
      <c r="I698" s="602"/>
      <c r="J698" s="602"/>
      <c r="K698" s="602"/>
      <c r="L698" s="602"/>
      <c r="M698" s="602"/>
    </row>
    <row r="699" spans="2:13" ht="15">
      <c r="B699" s="602"/>
      <c r="C699" s="602"/>
      <c r="D699" s="602"/>
      <c r="E699" s="602"/>
      <c r="F699" s="602"/>
      <c r="G699" s="602"/>
      <c r="H699" s="602"/>
      <c r="I699" s="602"/>
      <c r="J699" s="602"/>
      <c r="K699" s="602"/>
      <c r="L699" s="602"/>
      <c r="M699" s="602"/>
    </row>
    <row r="700" spans="2:13" ht="15">
      <c r="B700" s="602"/>
      <c r="C700" s="602"/>
      <c r="D700" s="602"/>
      <c r="E700" s="602"/>
      <c r="F700" s="602"/>
      <c r="G700" s="602"/>
      <c r="H700" s="602"/>
      <c r="I700" s="602"/>
      <c r="J700" s="602"/>
      <c r="K700" s="602"/>
      <c r="L700" s="602"/>
      <c r="M700" s="602"/>
    </row>
    <row r="701" spans="2:13" ht="15">
      <c r="B701" s="602"/>
      <c r="C701" s="602"/>
      <c r="D701" s="602"/>
      <c r="E701" s="602"/>
      <c r="F701" s="602"/>
      <c r="G701" s="602"/>
      <c r="H701" s="602"/>
      <c r="I701" s="602"/>
      <c r="J701" s="602"/>
      <c r="K701" s="602"/>
      <c r="L701" s="602"/>
      <c r="M701" s="602"/>
    </row>
    <row r="702" spans="2:13" ht="15">
      <c r="B702" s="602"/>
      <c r="C702" s="602"/>
      <c r="D702" s="602"/>
      <c r="E702" s="602"/>
      <c r="F702" s="602"/>
      <c r="G702" s="602"/>
      <c r="H702" s="602"/>
      <c r="I702" s="602"/>
      <c r="J702" s="602"/>
      <c r="K702" s="602"/>
      <c r="L702" s="602"/>
      <c r="M702" s="602"/>
    </row>
    <row r="703" spans="2:13" ht="15">
      <c r="B703" s="602"/>
      <c r="C703" s="602"/>
      <c r="D703" s="602"/>
      <c r="E703" s="602"/>
      <c r="F703" s="602"/>
      <c r="G703" s="602"/>
      <c r="H703" s="602"/>
      <c r="I703" s="602"/>
      <c r="J703" s="602"/>
      <c r="K703" s="602"/>
      <c r="L703" s="602"/>
      <c r="M703" s="602"/>
    </row>
    <row r="704" spans="2:13" ht="15">
      <c r="B704" s="602"/>
      <c r="C704" s="602"/>
      <c r="D704" s="602"/>
      <c r="E704" s="602"/>
      <c r="F704" s="602"/>
      <c r="G704" s="602"/>
      <c r="H704" s="602"/>
      <c r="I704" s="602"/>
      <c r="J704" s="602"/>
      <c r="K704" s="602"/>
      <c r="L704" s="602"/>
      <c r="M704" s="602"/>
    </row>
    <row r="705" spans="2:13" ht="15">
      <c r="B705" s="602"/>
      <c r="C705" s="602"/>
      <c r="D705" s="602"/>
      <c r="E705" s="602"/>
      <c r="F705" s="602"/>
      <c r="G705" s="602"/>
      <c r="H705" s="602"/>
      <c r="I705" s="602"/>
      <c r="J705" s="602"/>
      <c r="K705" s="602"/>
      <c r="L705" s="602"/>
      <c r="M705" s="602"/>
    </row>
    <row r="706" spans="2:13" ht="15">
      <c r="B706" s="602"/>
      <c r="C706" s="602"/>
      <c r="D706" s="602"/>
      <c r="E706" s="602"/>
      <c r="F706" s="602"/>
      <c r="G706" s="602"/>
      <c r="H706" s="602"/>
      <c r="I706" s="602"/>
      <c r="J706" s="602"/>
      <c r="K706" s="602"/>
      <c r="L706" s="602"/>
      <c r="M706" s="602"/>
    </row>
    <row r="707" spans="2:13" ht="15">
      <c r="B707" s="602"/>
      <c r="C707" s="602"/>
      <c r="D707" s="602"/>
      <c r="E707" s="602"/>
      <c r="F707" s="602"/>
      <c r="G707" s="602"/>
      <c r="H707" s="602"/>
      <c r="I707" s="602"/>
      <c r="J707" s="602"/>
      <c r="K707" s="602"/>
      <c r="L707" s="602"/>
      <c r="M707" s="602"/>
    </row>
    <row r="708" spans="2:13" ht="15">
      <c r="B708" s="602"/>
      <c r="C708" s="602"/>
      <c r="D708" s="602"/>
      <c r="E708" s="602"/>
      <c r="F708" s="602"/>
      <c r="G708" s="602"/>
      <c r="H708" s="602"/>
      <c r="I708" s="602"/>
      <c r="J708" s="602"/>
      <c r="K708" s="602"/>
      <c r="L708" s="602"/>
      <c r="M708" s="602"/>
    </row>
    <row r="709" spans="2:13" ht="15">
      <c r="B709" s="602"/>
      <c r="C709" s="602"/>
      <c r="D709" s="602"/>
      <c r="E709" s="602"/>
      <c r="F709" s="602"/>
      <c r="G709" s="602"/>
      <c r="H709" s="602"/>
      <c r="I709" s="602"/>
      <c r="J709" s="602"/>
      <c r="K709" s="602"/>
      <c r="L709" s="602"/>
      <c r="M709" s="602"/>
    </row>
    <row r="710" spans="2:13" ht="15">
      <c r="B710" s="602"/>
      <c r="C710" s="602"/>
      <c r="D710" s="602"/>
      <c r="E710" s="602"/>
      <c r="F710" s="602"/>
      <c r="G710" s="602"/>
      <c r="H710" s="602"/>
      <c r="I710" s="602"/>
      <c r="J710" s="602"/>
      <c r="K710" s="602"/>
      <c r="L710" s="602"/>
      <c r="M710" s="602"/>
    </row>
    <row r="711" spans="2:13" ht="15">
      <c r="B711" s="602"/>
      <c r="C711" s="602"/>
      <c r="D711" s="602"/>
      <c r="E711" s="602"/>
      <c r="F711" s="602"/>
      <c r="G711" s="602"/>
      <c r="H711" s="602"/>
      <c r="I711" s="602"/>
      <c r="J711" s="602"/>
      <c r="K711" s="602"/>
      <c r="L711" s="602"/>
      <c r="M711" s="602"/>
    </row>
    <row r="712" spans="2:13" ht="15">
      <c r="B712" s="602"/>
      <c r="C712" s="602"/>
      <c r="D712" s="602"/>
      <c r="E712" s="602"/>
      <c r="F712" s="602"/>
      <c r="G712" s="602"/>
      <c r="H712" s="602"/>
      <c r="I712" s="602"/>
      <c r="J712" s="602"/>
      <c r="K712" s="602"/>
      <c r="L712" s="602"/>
      <c r="M712" s="602"/>
    </row>
    <row r="713" spans="2:13" ht="15">
      <c r="B713" s="602"/>
      <c r="C713" s="602"/>
      <c r="D713" s="602"/>
      <c r="E713" s="602"/>
      <c r="F713" s="602"/>
      <c r="G713" s="602"/>
      <c r="H713" s="602"/>
      <c r="I713" s="602"/>
      <c r="J713" s="602"/>
      <c r="K713" s="602"/>
      <c r="L713" s="602"/>
      <c r="M713" s="602"/>
    </row>
    <row r="714" spans="2:13" ht="15">
      <c r="B714" s="602"/>
      <c r="C714" s="602"/>
      <c r="D714" s="602"/>
      <c r="E714" s="602"/>
      <c r="F714" s="602"/>
      <c r="G714" s="602"/>
      <c r="H714" s="602"/>
      <c r="I714" s="602"/>
      <c r="J714" s="602"/>
      <c r="K714" s="602"/>
      <c r="L714" s="602"/>
      <c r="M714" s="602"/>
    </row>
    <row r="715" spans="2:13" ht="15">
      <c r="B715" s="602"/>
      <c r="C715" s="602"/>
      <c r="D715" s="602"/>
      <c r="E715" s="602"/>
      <c r="F715" s="602"/>
      <c r="G715" s="602"/>
      <c r="H715" s="602"/>
      <c r="I715" s="602"/>
      <c r="J715" s="602"/>
      <c r="K715" s="602"/>
      <c r="L715" s="602"/>
      <c r="M715" s="602"/>
    </row>
    <row r="716" spans="2:13" ht="15">
      <c r="B716" s="602"/>
      <c r="C716" s="602"/>
      <c r="D716" s="602"/>
      <c r="E716" s="602"/>
      <c r="F716" s="602"/>
      <c r="G716" s="602"/>
      <c r="H716" s="602"/>
      <c r="I716" s="602"/>
      <c r="J716" s="602"/>
      <c r="K716" s="602"/>
      <c r="L716" s="602"/>
      <c r="M716" s="602"/>
    </row>
    <row r="717" spans="2:13" ht="15">
      <c r="B717" s="602"/>
      <c r="C717" s="602"/>
      <c r="D717" s="602"/>
      <c r="E717" s="602"/>
      <c r="F717" s="602"/>
      <c r="G717" s="602"/>
      <c r="H717" s="602"/>
      <c r="I717" s="602"/>
      <c r="J717" s="602"/>
      <c r="K717" s="602"/>
      <c r="L717" s="602"/>
      <c r="M717" s="602"/>
    </row>
    <row r="718" spans="2:13" ht="15">
      <c r="B718" s="602"/>
      <c r="C718" s="602"/>
      <c r="D718" s="602"/>
      <c r="E718" s="602"/>
      <c r="F718" s="602"/>
      <c r="G718" s="602"/>
      <c r="H718" s="602"/>
      <c r="I718" s="602"/>
      <c r="J718" s="602"/>
      <c r="K718" s="602"/>
      <c r="L718" s="602"/>
      <c r="M718" s="602"/>
    </row>
    <row r="719" spans="2:13" ht="15">
      <c r="B719" s="602"/>
      <c r="C719" s="602"/>
      <c r="D719" s="602"/>
      <c r="E719" s="602"/>
      <c r="F719" s="602"/>
      <c r="G719" s="602"/>
      <c r="H719" s="602"/>
      <c r="I719" s="602"/>
      <c r="J719" s="602"/>
      <c r="K719" s="602"/>
      <c r="L719" s="602"/>
      <c r="M719" s="602"/>
    </row>
    <row r="720" spans="2:13" ht="15">
      <c r="B720" s="602"/>
      <c r="C720" s="602"/>
      <c r="D720" s="602"/>
      <c r="E720" s="602"/>
      <c r="F720" s="602"/>
      <c r="G720" s="602"/>
      <c r="H720" s="602"/>
      <c r="I720" s="602"/>
      <c r="J720" s="602"/>
      <c r="K720" s="602"/>
      <c r="L720" s="602"/>
      <c r="M720" s="602"/>
    </row>
    <row r="721" spans="2:13" ht="15">
      <c r="B721" s="602"/>
      <c r="C721" s="602"/>
      <c r="D721" s="602"/>
      <c r="E721" s="602"/>
      <c r="F721" s="602"/>
      <c r="G721" s="602"/>
      <c r="H721" s="602"/>
      <c r="I721" s="602"/>
      <c r="J721" s="602"/>
      <c r="K721" s="602"/>
      <c r="L721" s="602"/>
      <c r="M721" s="602"/>
    </row>
    <row r="722" spans="2:13" ht="15">
      <c r="B722" s="602"/>
      <c r="C722" s="602"/>
      <c r="D722" s="602"/>
      <c r="E722" s="602"/>
      <c r="F722" s="602"/>
      <c r="G722" s="602"/>
      <c r="H722" s="602"/>
      <c r="I722" s="602"/>
      <c r="J722" s="602"/>
      <c r="K722" s="602"/>
      <c r="L722" s="602"/>
      <c r="M722" s="602"/>
    </row>
    <row r="723" spans="2:13" ht="15">
      <c r="B723" s="602"/>
      <c r="C723" s="602"/>
      <c r="D723" s="602"/>
      <c r="E723" s="602"/>
      <c r="F723" s="602"/>
      <c r="G723" s="602"/>
      <c r="H723" s="602"/>
      <c r="I723" s="602"/>
      <c r="J723" s="602"/>
      <c r="K723" s="602"/>
      <c r="L723" s="602"/>
      <c r="M723" s="602"/>
    </row>
    <row r="724" spans="2:13" ht="15">
      <c r="B724" s="602"/>
      <c r="C724" s="602"/>
      <c r="D724" s="602"/>
      <c r="E724" s="602"/>
      <c r="F724" s="602"/>
      <c r="G724" s="602"/>
      <c r="H724" s="602"/>
      <c r="I724" s="602"/>
      <c r="J724" s="602"/>
      <c r="K724" s="602"/>
      <c r="L724" s="602"/>
      <c r="M724" s="602"/>
    </row>
    <row r="725" spans="2:13" ht="15">
      <c r="B725" s="602"/>
      <c r="C725" s="602"/>
      <c r="D725" s="602"/>
      <c r="E725" s="602"/>
      <c r="F725" s="602"/>
      <c r="G725" s="602"/>
      <c r="H725" s="602"/>
      <c r="I725" s="602"/>
      <c r="J725" s="602"/>
      <c r="K725" s="602"/>
      <c r="L725" s="602"/>
      <c r="M725" s="602"/>
    </row>
    <row r="726" spans="2:13" ht="15">
      <c r="B726" s="602"/>
      <c r="C726" s="602"/>
      <c r="D726" s="602"/>
      <c r="E726" s="602"/>
      <c r="F726" s="602"/>
      <c r="G726" s="602"/>
      <c r="H726" s="602"/>
      <c r="I726" s="602"/>
      <c r="J726" s="602"/>
      <c r="K726" s="602"/>
      <c r="L726" s="602"/>
      <c r="M726" s="602"/>
    </row>
    <row r="727" spans="2:13" ht="15">
      <c r="B727" s="602"/>
      <c r="C727" s="602"/>
      <c r="D727" s="602"/>
      <c r="E727" s="602"/>
      <c r="F727" s="602"/>
      <c r="G727" s="602"/>
      <c r="H727" s="602"/>
      <c r="I727" s="602"/>
      <c r="J727" s="602"/>
      <c r="K727" s="602"/>
      <c r="L727" s="602"/>
      <c r="M727" s="602"/>
    </row>
    <row r="728" spans="2:13" ht="15">
      <c r="B728" s="602"/>
      <c r="C728" s="602"/>
      <c r="D728" s="602"/>
      <c r="E728" s="602"/>
      <c r="F728" s="602"/>
      <c r="G728" s="602"/>
      <c r="H728" s="602"/>
      <c r="I728" s="602"/>
      <c r="J728" s="602"/>
      <c r="K728" s="602"/>
      <c r="L728" s="602"/>
      <c r="M728" s="602"/>
    </row>
    <row r="729" spans="2:13" ht="15">
      <c r="B729" s="602"/>
      <c r="C729" s="602"/>
      <c r="D729" s="602"/>
      <c r="E729" s="602"/>
      <c r="F729" s="602"/>
      <c r="G729" s="602"/>
      <c r="H729" s="602"/>
      <c r="I729" s="602"/>
      <c r="J729" s="602"/>
      <c r="K729" s="602"/>
      <c r="L729" s="602"/>
      <c r="M729" s="602"/>
    </row>
    <row r="730" spans="2:13" ht="15">
      <c r="B730" s="602"/>
      <c r="C730" s="602"/>
      <c r="D730" s="602"/>
      <c r="E730" s="602"/>
      <c r="F730" s="602"/>
      <c r="G730" s="602"/>
      <c r="H730" s="602"/>
      <c r="I730" s="602"/>
      <c r="J730" s="602"/>
      <c r="K730" s="602"/>
      <c r="L730" s="602"/>
      <c r="M730" s="602"/>
    </row>
    <row r="731" spans="2:13" ht="15">
      <c r="B731" s="602"/>
      <c r="C731" s="602"/>
      <c r="D731" s="602"/>
      <c r="E731" s="602"/>
      <c r="F731" s="602"/>
      <c r="G731" s="602"/>
      <c r="H731" s="602"/>
      <c r="I731" s="602"/>
      <c r="J731" s="602"/>
      <c r="K731" s="602"/>
      <c r="L731" s="602"/>
      <c r="M731" s="602"/>
    </row>
    <row r="732" spans="2:13" ht="15">
      <c r="B732" s="602"/>
      <c r="C732" s="602"/>
      <c r="D732" s="602"/>
      <c r="E732" s="602"/>
      <c r="F732" s="602"/>
      <c r="G732" s="602"/>
      <c r="H732" s="602"/>
      <c r="I732" s="602"/>
      <c r="J732" s="602"/>
      <c r="K732" s="602"/>
      <c r="L732" s="602"/>
      <c r="M732" s="602"/>
    </row>
    <row r="733" spans="2:13" ht="15">
      <c r="B733" s="602"/>
      <c r="C733" s="602"/>
      <c r="D733" s="602"/>
      <c r="E733" s="602"/>
      <c r="F733" s="602"/>
      <c r="G733" s="602"/>
      <c r="H733" s="602"/>
      <c r="I733" s="602"/>
      <c r="J733" s="602"/>
      <c r="K733" s="602"/>
      <c r="L733" s="602"/>
      <c r="M733" s="602"/>
    </row>
    <row r="734" spans="2:13" ht="15">
      <c r="B734" s="602"/>
      <c r="C734" s="602"/>
      <c r="D734" s="602"/>
      <c r="E734" s="602"/>
      <c r="F734" s="602"/>
      <c r="G734" s="602"/>
      <c r="H734" s="602"/>
      <c r="I734" s="602"/>
      <c r="J734" s="602"/>
      <c r="K734" s="602"/>
      <c r="L734" s="602"/>
      <c r="M734" s="602"/>
    </row>
    <row r="735" spans="2:13" ht="15">
      <c r="B735" s="602"/>
      <c r="C735" s="602"/>
      <c r="D735" s="602"/>
      <c r="E735" s="602"/>
      <c r="F735" s="602"/>
      <c r="G735" s="602"/>
      <c r="H735" s="602"/>
      <c r="I735" s="602"/>
      <c r="J735" s="602"/>
      <c r="K735" s="602"/>
      <c r="L735" s="602"/>
      <c r="M735" s="602"/>
    </row>
    <row r="736" spans="2:13" ht="15">
      <c r="B736" s="602"/>
      <c r="C736" s="602"/>
      <c r="D736" s="602"/>
      <c r="E736" s="602"/>
      <c r="F736" s="602"/>
      <c r="G736" s="602"/>
      <c r="H736" s="602"/>
      <c r="I736" s="602"/>
      <c r="J736" s="602"/>
      <c r="K736" s="602"/>
      <c r="L736" s="602"/>
      <c r="M736" s="602"/>
    </row>
    <row r="737" spans="2:13" ht="15">
      <c r="B737" s="602"/>
      <c r="C737" s="602"/>
      <c r="D737" s="602"/>
      <c r="E737" s="602"/>
      <c r="F737" s="602"/>
      <c r="G737" s="602"/>
      <c r="H737" s="602"/>
      <c r="I737" s="602"/>
      <c r="J737" s="602"/>
      <c r="K737" s="602"/>
      <c r="L737" s="602"/>
      <c r="M737" s="602"/>
    </row>
    <row r="738" spans="2:13" ht="15">
      <c r="B738" s="602"/>
      <c r="C738" s="602"/>
      <c r="D738" s="602"/>
      <c r="E738" s="602"/>
      <c r="F738" s="602"/>
      <c r="G738" s="602"/>
      <c r="H738" s="602"/>
      <c r="I738" s="602"/>
      <c r="J738" s="602"/>
      <c r="K738" s="602"/>
      <c r="L738" s="602"/>
      <c r="M738" s="602"/>
    </row>
    <row r="739" spans="2:13" ht="15">
      <c r="B739" s="602"/>
      <c r="C739" s="602"/>
      <c r="D739" s="602"/>
      <c r="E739" s="602"/>
      <c r="F739" s="602"/>
      <c r="G739" s="602"/>
      <c r="H739" s="602"/>
      <c r="I739" s="602"/>
      <c r="J739" s="602"/>
      <c r="K739" s="602"/>
      <c r="L739" s="602"/>
      <c r="M739" s="602"/>
    </row>
    <row r="740" spans="2:13" ht="15">
      <c r="B740" s="602"/>
      <c r="C740" s="602"/>
      <c r="D740" s="602"/>
      <c r="E740" s="602"/>
      <c r="F740" s="602"/>
      <c r="G740" s="602"/>
      <c r="H740" s="602"/>
      <c r="I740" s="602"/>
      <c r="J740" s="602"/>
      <c r="K740" s="602"/>
      <c r="L740" s="602"/>
      <c r="M740" s="602"/>
    </row>
    <row r="741" spans="2:13" ht="15">
      <c r="B741" s="602"/>
      <c r="C741" s="602"/>
      <c r="D741" s="602"/>
      <c r="E741" s="602"/>
      <c r="F741" s="602"/>
      <c r="G741" s="602"/>
      <c r="H741" s="602"/>
      <c r="I741" s="602"/>
      <c r="J741" s="602"/>
      <c r="K741" s="602"/>
      <c r="L741" s="602"/>
      <c r="M741" s="602"/>
    </row>
    <row r="742" spans="2:13" ht="15">
      <c r="B742" s="602"/>
      <c r="C742" s="602"/>
      <c r="D742" s="602"/>
      <c r="E742" s="602"/>
      <c r="F742" s="602"/>
      <c r="G742" s="602"/>
      <c r="H742" s="602"/>
      <c r="I742" s="602"/>
      <c r="J742" s="602"/>
      <c r="K742" s="602"/>
      <c r="L742" s="602"/>
      <c r="M742" s="602"/>
    </row>
    <row r="743" spans="2:13" ht="15">
      <c r="B743" s="602"/>
      <c r="C743" s="602"/>
      <c r="D743" s="602"/>
      <c r="E743" s="602"/>
      <c r="F743" s="602"/>
      <c r="G743" s="602"/>
      <c r="H743" s="602"/>
      <c r="I743" s="602"/>
      <c r="J743" s="602"/>
      <c r="K743" s="602"/>
      <c r="L743" s="602"/>
      <c r="M743" s="602"/>
    </row>
    <row r="744" spans="2:13" ht="15">
      <c r="B744" s="602"/>
      <c r="C744" s="602"/>
      <c r="D744" s="602"/>
      <c r="E744" s="602"/>
      <c r="F744" s="602"/>
      <c r="G744" s="602"/>
      <c r="H744" s="602"/>
      <c r="I744" s="602"/>
      <c r="J744" s="602"/>
      <c r="K744" s="602"/>
      <c r="L744" s="602"/>
      <c r="M744" s="602"/>
    </row>
    <row r="745" spans="2:13" ht="15">
      <c r="B745" s="602"/>
      <c r="C745" s="602"/>
      <c r="D745" s="602"/>
      <c r="E745" s="602"/>
      <c r="F745" s="602"/>
      <c r="G745" s="602"/>
      <c r="H745" s="602"/>
      <c r="I745" s="602"/>
      <c r="J745" s="602"/>
      <c r="K745" s="602"/>
      <c r="L745" s="602"/>
      <c r="M745" s="602"/>
    </row>
    <row r="746" spans="2:13" ht="15">
      <c r="B746" s="602"/>
      <c r="C746" s="602"/>
      <c r="D746" s="602"/>
      <c r="E746" s="602"/>
      <c r="F746" s="602"/>
      <c r="G746" s="602"/>
      <c r="H746" s="602"/>
      <c r="I746" s="602"/>
      <c r="J746" s="602"/>
      <c r="K746" s="602"/>
      <c r="L746" s="602"/>
      <c r="M746" s="602"/>
    </row>
    <row r="747" spans="2:13" ht="15">
      <c r="B747" s="602"/>
      <c r="C747" s="602"/>
      <c r="D747" s="602"/>
      <c r="E747" s="602"/>
      <c r="F747" s="602"/>
      <c r="G747" s="602"/>
      <c r="H747" s="602"/>
      <c r="I747" s="602"/>
      <c r="J747" s="602"/>
      <c r="K747" s="602"/>
      <c r="L747" s="602"/>
      <c r="M747" s="602"/>
    </row>
    <row r="748" spans="2:13" ht="15">
      <c r="B748" s="602"/>
      <c r="C748" s="602"/>
      <c r="D748" s="602"/>
      <c r="E748" s="602"/>
      <c r="F748" s="602"/>
      <c r="G748" s="602"/>
      <c r="H748" s="602"/>
      <c r="I748" s="602"/>
      <c r="J748" s="602"/>
      <c r="K748" s="602"/>
      <c r="L748" s="602"/>
      <c r="M748" s="602"/>
    </row>
    <row r="749" spans="2:13" ht="15">
      <c r="B749" s="602"/>
      <c r="C749" s="602"/>
      <c r="D749" s="602"/>
      <c r="E749" s="602"/>
      <c r="F749" s="602"/>
      <c r="G749" s="602"/>
      <c r="H749" s="602"/>
      <c r="I749" s="602"/>
      <c r="J749" s="602"/>
      <c r="K749" s="602"/>
      <c r="L749" s="602"/>
      <c r="M749" s="602"/>
    </row>
    <row r="750" spans="2:13" ht="15">
      <c r="B750" s="602"/>
      <c r="C750" s="602"/>
      <c r="D750" s="602"/>
      <c r="E750" s="602"/>
      <c r="F750" s="602"/>
      <c r="G750" s="602"/>
      <c r="H750" s="602"/>
      <c r="I750" s="602"/>
      <c r="J750" s="602"/>
      <c r="K750" s="602"/>
      <c r="L750" s="602"/>
      <c r="M750" s="602"/>
    </row>
    <row r="751" spans="2:13" ht="15">
      <c r="B751" s="602"/>
      <c r="C751" s="602"/>
      <c r="D751" s="602"/>
      <c r="E751" s="602"/>
      <c r="F751" s="602"/>
      <c r="G751" s="602"/>
      <c r="H751" s="602"/>
      <c r="I751" s="602"/>
      <c r="J751" s="602"/>
      <c r="K751" s="602"/>
      <c r="L751" s="602"/>
      <c r="M751" s="602"/>
    </row>
    <row r="752" spans="2:13" ht="15">
      <c r="B752" s="602"/>
      <c r="C752" s="602"/>
      <c r="D752" s="602"/>
      <c r="E752" s="602"/>
      <c r="F752" s="602"/>
      <c r="G752" s="602"/>
      <c r="H752" s="602"/>
      <c r="I752" s="602"/>
      <c r="J752" s="602"/>
      <c r="K752" s="602"/>
      <c r="L752" s="602"/>
      <c r="M752" s="602"/>
    </row>
    <row r="753" spans="2:13" ht="15">
      <c r="B753" s="602"/>
      <c r="C753" s="602"/>
      <c r="D753" s="602"/>
      <c r="E753" s="602"/>
      <c r="F753" s="602"/>
      <c r="G753" s="602"/>
      <c r="H753" s="602"/>
      <c r="I753" s="602"/>
      <c r="J753" s="602"/>
      <c r="K753" s="602"/>
      <c r="L753" s="602"/>
      <c r="M753" s="602"/>
    </row>
    <row r="754" spans="2:13" ht="15">
      <c r="B754" s="602"/>
      <c r="C754" s="602"/>
      <c r="D754" s="602"/>
      <c r="E754" s="602"/>
      <c r="F754" s="602"/>
      <c r="G754" s="602"/>
      <c r="H754" s="602"/>
      <c r="I754" s="602"/>
      <c r="J754" s="602"/>
      <c r="K754" s="602"/>
      <c r="L754" s="602"/>
      <c r="M754" s="602"/>
    </row>
    <row r="755" spans="2:13" ht="15">
      <c r="B755" s="602"/>
      <c r="C755" s="602"/>
      <c r="D755" s="602"/>
      <c r="E755" s="602"/>
      <c r="F755" s="602"/>
      <c r="G755" s="602"/>
      <c r="H755" s="602"/>
      <c r="I755" s="602"/>
      <c r="J755" s="602"/>
      <c r="K755" s="602"/>
      <c r="L755" s="602"/>
      <c r="M755" s="602"/>
    </row>
    <row r="756" spans="2:13" ht="15">
      <c r="B756" s="602"/>
      <c r="C756" s="602"/>
      <c r="D756" s="602"/>
      <c r="E756" s="602"/>
      <c r="F756" s="602"/>
      <c r="G756" s="602"/>
      <c r="H756" s="602"/>
      <c r="I756" s="602"/>
      <c r="J756" s="602"/>
      <c r="K756" s="602"/>
      <c r="L756" s="602"/>
      <c r="M756" s="602"/>
    </row>
    <row r="757" spans="2:13" ht="15">
      <c r="B757" s="602"/>
      <c r="C757" s="602"/>
      <c r="D757" s="602"/>
      <c r="E757" s="602"/>
      <c r="F757" s="602"/>
      <c r="G757" s="602"/>
      <c r="H757" s="602"/>
      <c r="I757" s="602"/>
      <c r="J757" s="602"/>
      <c r="K757" s="602"/>
      <c r="L757" s="602"/>
      <c r="M757" s="602"/>
    </row>
    <row r="758" spans="2:13" ht="15">
      <c r="B758" s="602"/>
      <c r="C758" s="602"/>
      <c r="D758" s="602"/>
      <c r="E758" s="602"/>
      <c r="F758" s="602"/>
      <c r="G758" s="602"/>
      <c r="H758" s="602"/>
      <c r="I758" s="602"/>
      <c r="J758" s="602"/>
      <c r="K758" s="602"/>
      <c r="L758" s="602"/>
      <c r="M758" s="602"/>
    </row>
    <row r="759" spans="2:13" ht="15">
      <c r="B759" s="602"/>
      <c r="C759" s="602"/>
      <c r="D759" s="602"/>
      <c r="E759" s="602"/>
      <c r="F759" s="602"/>
      <c r="G759" s="602"/>
      <c r="H759" s="602"/>
      <c r="I759" s="602"/>
      <c r="J759" s="602"/>
      <c r="K759" s="602"/>
      <c r="L759" s="602"/>
      <c r="M759" s="602"/>
    </row>
    <row r="760" spans="2:13" ht="15">
      <c r="B760" s="602"/>
      <c r="C760" s="602"/>
      <c r="D760" s="602"/>
      <c r="E760" s="602"/>
      <c r="F760" s="602"/>
      <c r="G760" s="602"/>
      <c r="H760" s="602"/>
      <c r="I760" s="602"/>
      <c r="J760" s="602"/>
      <c r="K760" s="602"/>
      <c r="L760" s="602"/>
      <c r="M760" s="602"/>
    </row>
    <row r="761" spans="2:13" ht="15">
      <c r="B761" s="602"/>
      <c r="C761" s="602"/>
      <c r="D761" s="602"/>
      <c r="E761" s="602"/>
      <c r="F761" s="602"/>
      <c r="G761" s="602"/>
      <c r="H761" s="602"/>
      <c r="I761" s="602"/>
      <c r="J761" s="602"/>
      <c r="K761" s="602"/>
      <c r="L761" s="602"/>
      <c r="M761" s="602"/>
    </row>
    <row r="762" spans="2:13" ht="15">
      <c r="B762" s="602"/>
      <c r="C762" s="602"/>
      <c r="D762" s="602"/>
      <c r="E762" s="602"/>
      <c r="F762" s="602"/>
      <c r="G762" s="602"/>
      <c r="H762" s="602"/>
      <c r="I762" s="602"/>
      <c r="J762" s="602"/>
      <c r="K762" s="602"/>
      <c r="L762" s="602"/>
      <c r="M762" s="602"/>
    </row>
    <row r="763" spans="2:13" ht="15">
      <c r="B763" s="602"/>
      <c r="C763" s="602"/>
      <c r="D763" s="602"/>
      <c r="E763" s="602"/>
      <c r="F763" s="602"/>
      <c r="G763" s="602"/>
      <c r="H763" s="602"/>
      <c r="I763" s="602"/>
      <c r="J763" s="602"/>
      <c r="K763" s="602"/>
      <c r="L763" s="602"/>
      <c r="M763" s="602"/>
    </row>
    <row r="764" spans="2:13" ht="15">
      <c r="B764" s="602"/>
      <c r="C764" s="602"/>
      <c r="D764" s="602"/>
      <c r="E764" s="602"/>
      <c r="F764" s="602"/>
      <c r="G764" s="602"/>
      <c r="H764" s="602"/>
      <c r="I764" s="602"/>
      <c r="J764" s="602"/>
      <c r="K764" s="602"/>
      <c r="L764" s="602"/>
      <c r="M764" s="602"/>
    </row>
    <row r="765" spans="2:13" ht="15">
      <c r="B765" s="602"/>
      <c r="C765" s="602"/>
      <c r="D765" s="602"/>
      <c r="E765" s="602"/>
      <c r="F765" s="602"/>
      <c r="G765" s="602"/>
      <c r="H765" s="602"/>
      <c r="I765" s="602"/>
      <c r="J765" s="602"/>
      <c r="K765" s="602"/>
      <c r="L765" s="602"/>
      <c r="M765" s="602"/>
    </row>
    <row r="766" spans="2:13" ht="15">
      <c r="B766" s="602"/>
      <c r="C766" s="602"/>
      <c r="D766" s="602"/>
      <c r="E766" s="602"/>
      <c r="F766" s="602"/>
      <c r="G766" s="602"/>
      <c r="H766" s="602"/>
      <c r="I766" s="602"/>
      <c r="J766" s="602"/>
      <c r="K766" s="602"/>
      <c r="L766" s="602"/>
      <c r="M766" s="602"/>
    </row>
    <row r="767" spans="2:13" ht="15">
      <c r="B767" s="602"/>
      <c r="C767" s="602"/>
      <c r="D767" s="602"/>
      <c r="E767" s="602"/>
      <c r="F767" s="602"/>
      <c r="G767" s="602"/>
      <c r="H767" s="602"/>
      <c r="I767" s="602"/>
      <c r="J767" s="602"/>
      <c r="K767" s="602"/>
      <c r="L767" s="602"/>
      <c r="M767" s="602"/>
    </row>
    <row r="768" spans="2:13" ht="15">
      <c r="B768" s="602"/>
      <c r="C768" s="602"/>
      <c r="D768" s="602"/>
      <c r="E768" s="602"/>
      <c r="F768" s="602"/>
      <c r="G768" s="602"/>
      <c r="H768" s="602"/>
      <c r="I768" s="602"/>
      <c r="J768" s="602"/>
      <c r="K768" s="602"/>
      <c r="L768" s="602"/>
      <c r="M768" s="602"/>
    </row>
    <row r="769" spans="2:13" ht="15">
      <c r="B769" s="602"/>
      <c r="C769" s="602"/>
      <c r="D769" s="602"/>
      <c r="E769" s="602"/>
      <c r="F769" s="602"/>
      <c r="G769" s="602"/>
      <c r="H769" s="602"/>
      <c r="I769" s="602"/>
      <c r="J769" s="602"/>
      <c r="K769" s="602"/>
      <c r="L769" s="602"/>
      <c r="M769" s="602"/>
    </row>
    <row r="770" spans="2:13" ht="15">
      <c r="B770" s="602"/>
      <c r="C770" s="602"/>
      <c r="D770" s="602"/>
      <c r="E770" s="602"/>
      <c r="F770" s="602"/>
      <c r="G770" s="602"/>
      <c r="H770" s="602"/>
      <c r="I770" s="602"/>
      <c r="J770" s="602"/>
      <c r="K770" s="602"/>
      <c r="L770" s="602"/>
      <c r="M770" s="602"/>
    </row>
    <row r="771" spans="2:13" ht="15">
      <c r="B771" s="602"/>
      <c r="C771" s="602"/>
      <c r="D771" s="602"/>
      <c r="E771" s="602"/>
      <c r="F771" s="602"/>
      <c r="G771" s="602"/>
      <c r="H771" s="602"/>
      <c r="I771" s="602"/>
      <c r="J771" s="602"/>
      <c r="K771" s="602"/>
      <c r="L771" s="602"/>
      <c r="M771" s="602"/>
    </row>
    <row r="772" spans="2:13" ht="15">
      <c r="B772" s="602"/>
      <c r="C772" s="602"/>
      <c r="D772" s="602"/>
      <c r="E772" s="602"/>
      <c r="F772" s="602"/>
      <c r="G772" s="602"/>
      <c r="H772" s="602"/>
      <c r="I772" s="602"/>
      <c r="J772" s="602"/>
      <c r="K772" s="602"/>
      <c r="L772" s="602"/>
      <c r="M772" s="602"/>
    </row>
    <row r="773" spans="2:13" ht="15">
      <c r="B773" s="602"/>
      <c r="C773" s="602"/>
      <c r="D773" s="602"/>
      <c r="E773" s="602"/>
      <c r="F773" s="602"/>
      <c r="G773" s="602"/>
      <c r="H773" s="602"/>
      <c r="I773" s="602"/>
      <c r="J773" s="602"/>
      <c r="K773" s="602"/>
      <c r="L773" s="602"/>
      <c r="M773" s="602"/>
    </row>
    <row r="774" spans="2:13" ht="15">
      <c r="B774" s="602"/>
      <c r="C774" s="602"/>
      <c r="D774" s="602"/>
      <c r="E774" s="602"/>
      <c r="F774" s="602"/>
      <c r="G774" s="602"/>
      <c r="H774" s="602"/>
      <c r="I774" s="602"/>
      <c r="J774" s="602"/>
      <c r="K774" s="602"/>
      <c r="L774" s="602"/>
      <c r="M774" s="602"/>
    </row>
    <row r="775" spans="2:13" ht="15">
      <c r="B775" s="602"/>
      <c r="C775" s="602"/>
      <c r="D775" s="602"/>
      <c r="E775" s="602"/>
      <c r="F775" s="602"/>
      <c r="G775" s="602"/>
      <c r="H775" s="602"/>
      <c r="I775" s="602"/>
      <c r="J775" s="602"/>
      <c r="K775" s="602"/>
      <c r="L775" s="602"/>
      <c r="M775" s="602"/>
    </row>
    <row r="776" spans="2:13" ht="15">
      <c r="B776" s="602"/>
      <c r="C776" s="602"/>
      <c r="D776" s="602"/>
      <c r="E776" s="602"/>
      <c r="F776" s="602"/>
      <c r="G776" s="602"/>
      <c r="H776" s="602"/>
      <c r="I776" s="602"/>
      <c r="J776" s="602"/>
      <c r="K776" s="602"/>
      <c r="L776" s="602"/>
      <c r="M776" s="602"/>
    </row>
    <row r="777" spans="2:13" ht="15">
      <c r="B777" s="602"/>
      <c r="C777" s="602"/>
      <c r="D777" s="602"/>
      <c r="E777" s="602"/>
      <c r="F777" s="602"/>
      <c r="G777" s="602"/>
      <c r="H777" s="602"/>
      <c r="I777" s="602"/>
      <c r="J777" s="602"/>
      <c r="K777" s="602"/>
      <c r="L777" s="602"/>
      <c r="M777" s="602"/>
    </row>
    <row r="778" spans="2:13" ht="15">
      <c r="B778" s="602"/>
      <c r="C778" s="602"/>
      <c r="D778" s="602"/>
      <c r="E778" s="602"/>
      <c r="F778" s="602"/>
      <c r="G778" s="602"/>
      <c r="H778" s="602"/>
      <c r="I778" s="602"/>
      <c r="J778" s="602"/>
      <c r="K778" s="602"/>
      <c r="L778" s="602"/>
      <c r="M778" s="602"/>
    </row>
    <row r="779" spans="2:13" ht="15">
      <c r="B779" s="602"/>
      <c r="C779" s="602"/>
      <c r="D779" s="602"/>
      <c r="E779" s="602"/>
      <c r="F779" s="602"/>
      <c r="G779" s="602"/>
      <c r="H779" s="602"/>
      <c r="I779" s="602"/>
      <c r="J779" s="602"/>
      <c r="K779" s="602"/>
      <c r="L779" s="602"/>
      <c r="M779" s="602"/>
    </row>
    <row r="780" spans="2:13" ht="15">
      <c r="B780" s="602"/>
      <c r="C780" s="602"/>
      <c r="D780" s="602"/>
      <c r="E780" s="602"/>
      <c r="F780" s="602"/>
      <c r="G780" s="602"/>
      <c r="H780" s="602"/>
      <c r="I780" s="602"/>
      <c r="J780" s="602"/>
      <c r="K780" s="602"/>
      <c r="L780" s="602"/>
      <c r="M780" s="602"/>
    </row>
    <row r="781" spans="2:13" ht="15">
      <c r="B781" s="602"/>
      <c r="C781" s="602"/>
      <c r="D781" s="602"/>
      <c r="E781" s="602"/>
      <c r="F781" s="602"/>
      <c r="G781" s="602"/>
      <c r="H781" s="602"/>
      <c r="I781" s="602"/>
      <c r="J781" s="602"/>
      <c r="K781" s="602"/>
      <c r="L781" s="602"/>
      <c r="M781" s="602"/>
    </row>
    <row r="782" spans="2:13" ht="15">
      <c r="B782" s="602"/>
      <c r="C782" s="602"/>
      <c r="D782" s="602"/>
      <c r="E782" s="602"/>
      <c r="F782" s="602"/>
      <c r="G782" s="602"/>
      <c r="H782" s="602"/>
      <c r="I782" s="602"/>
      <c r="J782" s="602"/>
      <c r="K782" s="602"/>
      <c r="L782" s="602"/>
      <c r="M782" s="602"/>
    </row>
    <row r="783" spans="2:13" ht="15">
      <c r="B783" s="602"/>
      <c r="C783" s="602"/>
      <c r="D783" s="602"/>
      <c r="E783" s="602"/>
      <c r="F783" s="602"/>
      <c r="G783" s="602"/>
      <c r="H783" s="602"/>
      <c r="I783" s="602"/>
      <c r="J783" s="602"/>
      <c r="K783" s="602"/>
      <c r="L783" s="602"/>
      <c r="M783" s="602"/>
    </row>
    <row r="784" spans="2:13" ht="15">
      <c r="B784" s="602"/>
      <c r="C784" s="602"/>
      <c r="D784" s="602"/>
      <c r="E784" s="602"/>
      <c r="F784" s="602"/>
      <c r="G784" s="602"/>
      <c r="H784" s="602"/>
      <c r="I784" s="602"/>
      <c r="J784" s="602"/>
      <c r="K784" s="602"/>
      <c r="L784" s="602"/>
      <c r="M784" s="602"/>
    </row>
    <row r="785" spans="2:13" ht="15">
      <c r="B785" s="602"/>
      <c r="C785" s="602"/>
      <c r="D785" s="602"/>
      <c r="E785" s="602"/>
      <c r="F785" s="602"/>
      <c r="G785" s="602"/>
      <c r="H785" s="602"/>
      <c r="I785" s="602"/>
      <c r="J785" s="602"/>
      <c r="K785" s="602"/>
      <c r="L785" s="602"/>
      <c r="M785" s="602"/>
    </row>
    <row r="786" spans="2:13" ht="15">
      <c r="B786" s="602"/>
      <c r="C786" s="602"/>
      <c r="D786" s="602"/>
      <c r="E786" s="602"/>
      <c r="F786" s="602"/>
      <c r="G786" s="602"/>
      <c r="H786" s="602"/>
      <c r="I786" s="602"/>
      <c r="J786" s="602"/>
      <c r="K786" s="602"/>
      <c r="L786" s="602"/>
      <c r="M786" s="602"/>
    </row>
    <row r="787" spans="2:13" ht="15">
      <c r="B787" s="602"/>
      <c r="C787" s="602"/>
      <c r="D787" s="602"/>
      <c r="E787" s="602"/>
      <c r="F787" s="602"/>
      <c r="G787" s="602"/>
      <c r="H787" s="602"/>
      <c r="I787" s="602"/>
      <c r="J787" s="602"/>
      <c r="K787" s="602"/>
      <c r="L787" s="602"/>
      <c r="M787" s="602"/>
    </row>
    <row r="788" spans="2:13" ht="15">
      <c r="B788" s="602"/>
      <c r="C788" s="602"/>
      <c r="D788" s="602"/>
      <c r="E788" s="602"/>
      <c r="F788" s="602"/>
      <c r="G788" s="602"/>
      <c r="H788" s="602"/>
      <c r="I788" s="602"/>
      <c r="J788" s="602"/>
      <c r="K788" s="602"/>
      <c r="L788" s="602"/>
      <c r="M788" s="602"/>
    </row>
    <row r="789" spans="2:13" ht="15">
      <c r="B789" s="602"/>
      <c r="C789" s="602"/>
      <c r="D789" s="602"/>
      <c r="E789" s="602"/>
      <c r="F789" s="602"/>
      <c r="G789" s="602"/>
      <c r="H789" s="602"/>
      <c r="I789" s="602"/>
      <c r="J789" s="602"/>
      <c r="K789" s="602"/>
      <c r="L789" s="602"/>
      <c r="M789" s="602"/>
    </row>
    <row r="790" spans="2:13" ht="15">
      <c r="B790" s="602"/>
      <c r="C790" s="602"/>
      <c r="D790" s="602"/>
      <c r="E790" s="602"/>
      <c r="F790" s="602"/>
      <c r="G790" s="602"/>
      <c r="H790" s="602"/>
      <c r="I790" s="602"/>
      <c r="J790" s="602"/>
      <c r="K790" s="602"/>
      <c r="L790" s="602"/>
      <c r="M790" s="602"/>
    </row>
    <row r="791" spans="2:13" ht="15">
      <c r="B791" s="602"/>
      <c r="C791" s="602"/>
      <c r="D791" s="602"/>
      <c r="E791" s="602"/>
      <c r="F791" s="602"/>
      <c r="G791" s="602"/>
      <c r="H791" s="602"/>
      <c r="I791" s="602"/>
      <c r="J791" s="602"/>
      <c r="K791" s="602"/>
      <c r="L791" s="602"/>
      <c r="M791" s="602"/>
    </row>
    <row r="792" spans="2:13" ht="15">
      <c r="B792" s="602"/>
      <c r="C792" s="602"/>
      <c r="D792" s="602"/>
      <c r="E792" s="602"/>
      <c r="F792" s="602"/>
      <c r="G792" s="602"/>
      <c r="H792" s="602"/>
      <c r="I792" s="602"/>
      <c r="J792" s="602"/>
      <c r="K792" s="602"/>
      <c r="L792" s="602"/>
      <c r="M792" s="602"/>
    </row>
    <row r="793" spans="2:13" ht="15">
      <c r="B793" s="602"/>
      <c r="C793" s="602"/>
      <c r="D793" s="602"/>
      <c r="E793" s="602"/>
      <c r="F793" s="602"/>
      <c r="G793" s="602"/>
      <c r="H793" s="602"/>
      <c r="I793" s="602"/>
      <c r="J793" s="602"/>
      <c r="K793" s="602"/>
      <c r="L793" s="602"/>
      <c r="M793" s="602"/>
    </row>
    <row r="794" spans="2:13" ht="15">
      <c r="B794" s="602"/>
      <c r="C794" s="602"/>
      <c r="D794" s="602"/>
      <c r="E794" s="602"/>
      <c r="F794" s="602"/>
      <c r="G794" s="602"/>
      <c r="H794" s="602"/>
      <c r="I794" s="602"/>
      <c r="J794" s="602"/>
      <c r="K794" s="602"/>
      <c r="L794" s="602"/>
      <c r="M794" s="602"/>
    </row>
    <row r="795" spans="2:13" ht="15">
      <c r="B795" s="602"/>
      <c r="C795" s="602"/>
      <c r="D795" s="602"/>
      <c r="E795" s="602"/>
      <c r="F795" s="602"/>
      <c r="G795" s="602"/>
      <c r="H795" s="602"/>
      <c r="I795" s="602"/>
      <c r="J795" s="602"/>
      <c r="K795" s="602"/>
      <c r="L795" s="602"/>
      <c r="M795" s="602"/>
    </row>
    <row r="796" spans="2:13" ht="15">
      <c r="B796" s="602"/>
      <c r="C796" s="602"/>
      <c r="D796" s="602"/>
      <c r="E796" s="602"/>
      <c r="F796" s="602"/>
      <c r="G796" s="602"/>
      <c r="H796" s="602"/>
      <c r="I796" s="602"/>
      <c r="J796" s="602"/>
      <c r="K796" s="602"/>
      <c r="L796" s="602"/>
      <c r="M796" s="602"/>
    </row>
    <row r="797" spans="2:13" ht="15">
      <c r="B797" s="602"/>
      <c r="C797" s="602"/>
      <c r="D797" s="602"/>
      <c r="E797" s="602"/>
      <c r="F797" s="602"/>
      <c r="G797" s="602"/>
      <c r="H797" s="602"/>
      <c r="I797" s="602"/>
      <c r="J797" s="602"/>
      <c r="K797" s="602"/>
      <c r="L797" s="602"/>
      <c r="M797" s="602"/>
    </row>
    <row r="798" spans="2:13" ht="15">
      <c r="B798" s="602"/>
      <c r="C798" s="602"/>
      <c r="D798" s="602"/>
      <c r="E798" s="602"/>
      <c r="F798" s="602"/>
      <c r="G798" s="602"/>
      <c r="H798" s="602"/>
      <c r="I798" s="602"/>
      <c r="J798" s="602"/>
      <c r="K798" s="602"/>
      <c r="L798" s="602"/>
      <c r="M798" s="602"/>
    </row>
    <row r="799" spans="2:13" ht="15">
      <c r="B799" s="602"/>
      <c r="C799" s="602"/>
      <c r="D799" s="602"/>
      <c r="E799" s="602"/>
      <c r="F799" s="602"/>
      <c r="G799" s="602"/>
      <c r="H799" s="602"/>
      <c r="I799" s="602"/>
      <c r="J799" s="602"/>
      <c r="K799" s="602"/>
      <c r="L799" s="602"/>
      <c r="M799" s="602"/>
    </row>
    <row r="800" spans="2:13" ht="15">
      <c r="B800" s="602"/>
      <c r="C800" s="602"/>
      <c r="D800" s="602"/>
      <c r="E800" s="602"/>
      <c r="F800" s="602"/>
      <c r="G800" s="602"/>
      <c r="H800" s="602"/>
      <c r="I800" s="602"/>
      <c r="J800" s="602"/>
      <c r="K800" s="602"/>
      <c r="L800" s="602"/>
      <c r="M800" s="602"/>
    </row>
    <row r="801" spans="2:13" ht="15">
      <c r="B801" s="602"/>
      <c r="C801" s="602"/>
      <c r="D801" s="602"/>
      <c r="E801" s="602"/>
      <c r="F801" s="602"/>
      <c r="G801" s="602"/>
      <c r="H801" s="602"/>
      <c r="I801" s="602"/>
      <c r="J801" s="602"/>
      <c r="K801" s="602"/>
      <c r="L801" s="602"/>
      <c r="M801" s="602"/>
    </row>
    <row r="802" spans="2:13" ht="15">
      <c r="B802" s="602"/>
      <c r="C802" s="602"/>
      <c r="D802" s="602"/>
      <c r="E802" s="602"/>
      <c r="F802" s="602"/>
      <c r="G802" s="602"/>
      <c r="H802" s="602"/>
      <c r="I802" s="602"/>
      <c r="J802" s="602"/>
      <c r="K802" s="602"/>
      <c r="L802" s="602"/>
      <c r="M802" s="602"/>
    </row>
    <row r="803" spans="2:13" ht="15">
      <c r="B803" s="602"/>
      <c r="C803" s="602"/>
      <c r="D803" s="602"/>
      <c r="E803" s="602"/>
      <c r="F803" s="602"/>
      <c r="G803" s="602"/>
      <c r="H803" s="602"/>
      <c r="I803" s="602"/>
      <c r="J803" s="602"/>
      <c r="K803" s="602"/>
      <c r="L803" s="602"/>
      <c r="M803" s="602"/>
    </row>
    <row r="804" spans="2:13" ht="15">
      <c r="B804" s="602"/>
      <c r="C804" s="602"/>
      <c r="D804" s="602"/>
      <c r="E804" s="602"/>
      <c r="F804" s="602"/>
      <c r="G804" s="602"/>
      <c r="H804" s="602"/>
      <c r="I804" s="602"/>
      <c r="J804" s="602"/>
      <c r="K804" s="602"/>
      <c r="L804" s="602"/>
      <c r="M804" s="602"/>
    </row>
    <row r="805" spans="2:13" ht="15">
      <c r="B805" s="602"/>
      <c r="C805" s="602"/>
      <c r="D805" s="602"/>
      <c r="E805" s="602"/>
      <c r="F805" s="602"/>
      <c r="G805" s="602"/>
      <c r="H805" s="602"/>
      <c r="I805" s="602"/>
      <c r="J805" s="602"/>
      <c r="K805" s="602"/>
      <c r="L805" s="602"/>
      <c r="M805" s="602"/>
    </row>
    <row r="806" spans="2:13" ht="15">
      <c r="B806" s="602"/>
      <c r="C806" s="602"/>
      <c r="D806" s="602"/>
      <c r="E806" s="602"/>
      <c r="F806" s="602"/>
      <c r="G806" s="602"/>
      <c r="H806" s="602"/>
      <c r="I806" s="602"/>
      <c r="J806" s="602"/>
      <c r="K806" s="602"/>
      <c r="L806" s="602"/>
      <c r="M806" s="602"/>
    </row>
    <row r="807" spans="2:13" ht="15">
      <c r="B807" s="602"/>
      <c r="C807" s="602"/>
      <c r="D807" s="602"/>
      <c r="E807" s="602"/>
      <c r="F807" s="602"/>
      <c r="G807" s="602"/>
      <c r="H807" s="602"/>
      <c r="I807" s="602"/>
      <c r="J807" s="602"/>
      <c r="K807" s="602"/>
      <c r="L807" s="602"/>
      <c r="M807" s="602"/>
    </row>
    <row r="808" spans="2:13" ht="15">
      <c r="B808" s="602"/>
      <c r="C808" s="602"/>
      <c r="D808" s="602"/>
      <c r="E808" s="602"/>
      <c r="F808" s="602"/>
      <c r="G808" s="602"/>
      <c r="H808" s="602"/>
      <c r="I808" s="602"/>
      <c r="J808" s="602"/>
      <c r="K808" s="602"/>
      <c r="L808" s="602"/>
      <c r="M808" s="602"/>
    </row>
    <row r="809" spans="2:13" ht="15">
      <c r="B809" s="602"/>
      <c r="C809" s="602"/>
      <c r="D809" s="602"/>
      <c r="E809" s="602"/>
      <c r="F809" s="602"/>
      <c r="G809" s="602"/>
      <c r="H809" s="602"/>
      <c r="I809" s="602"/>
      <c r="J809" s="602"/>
      <c r="K809" s="602"/>
      <c r="L809" s="602"/>
      <c r="M809" s="602"/>
    </row>
    <row r="810" spans="2:13" ht="15">
      <c r="B810" s="602"/>
      <c r="C810" s="602"/>
      <c r="D810" s="602"/>
      <c r="E810" s="602"/>
      <c r="F810" s="602"/>
      <c r="G810" s="602"/>
      <c r="H810" s="602"/>
      <c r="I810" s="602"/>
      <c r="J810" s="602"/>
      <c r="K810" s="602"/>
      <c r="L810" s="602"/>
      <c r="M810" s="602"/>
    </row>
    <row r="811" spans="2:13" ht="15">
      <c r="B811" s="602"/>
      <c r="C811" s="602"/>
      <c r="D811" s="602"/>
      <c r="E811" s="602"/>
      <c r="F811" s="602"/>
      <c r="G811" s="602"/>
      <c r="H811" s="602"/>
      <c r="I811" s="602"/>
      <c r="J811" s="602"/>
      <c r="K811" s="602"/>
      <c r="L811" s="602"/>
      <c r="M811" s="602"/>
    </row>
    <row r="812" spans="2:13" ht="15">
      <c r="B812" s="602"/>
      <c r="C812" s="602"/>
      <c r="D812" s="602"/>
      <c r="E812" s="602"/>
      <c r="F812" s="602"/>
      <c r="G812" s="602"/>
      <c r="H812" s="602"/>
      <c r="I812" s="602"/>
      <c r="J812" s="602"/>
      <c r="K812" s="602"/>
      <c r="L812" s="602"/>
      <c r="M812" s="602"/>
    </row>
    <row r="813" spans="2:13" ht="15">
      <c r="B813" s="602"/>
      <c r="C813" s="602"/>
      <c r="D813" s="602"/>
      <c r="E813" s="602"/>
      <c r="F813" s="602"/>
      <c r="G813" s="602"/>
      <c r="H813" s="602"/>
      <c r="I813" s="602"/>
      <c r="J813" s="602"/>
      <c r="K813" s="602"/>
      <c r="L813" s="602"/>
      <c r="M813" s="602"/>
    </row>
    <row r="814" spans="2:13" ht="15">
      <c r="B814" s="602"/>
      <c r="C814" s="602"/>
      <c r="D814" s="602"/>
      <c r="E814" s="602"/>
      <c r="F814" s="602"/>
      <c r="G814" s="602"/>
      <c r="H814" s="602"/>
      <c r="I814" s="602"/>
      <c r="J814" s="602"/>
      <c r="K814" s="602"/>
      <c r="L814" s="602"/>
      <c r="M814" s="602"/>
    </row>
    <row r="815" spans="2:13" ht="15">
      <c r="B815" s="602"/>
      <c r="C815" s="602"/>
      <c r="D815" s="602"/>
      <c r="E815" s="602"/>
      <c r="F815" s="602"/>
      <c r="G815" s="602"/>
      <c r="H815" s="602"/>
      <c r="I815" s="602"/>
      <c r="J815" s="602"/>
      <c r="K815" s="602"/>
      <c r="L815" s="602"/>
      <c r="M815" s="602"/>
    </row>
    <row r="816" spans="2:13" ht="15">
      <c r="B816" s="602"/>
      <c r="C816" s="602"/>
      <c r="D816" s="602"/>
      <c r="E816" s="602"/>
      <c r="F816" s="602"/>
      <c r="G816" s="602"/>
      <c r="H816" s="602"/>
      <c r="I816" s="602"/>
      <c r="J816" s="602"/>
      <c r="K816" s="602"/>
      <c r="L816" s="602"/>
      <c r="M816" s="602"/>
    </row>
    <row r="817" spans="2:13" ht="15">
      <c r="B817" s="602"/>
      <c r="C817" s="602"/>
      <c r="D817" s="602"/>
      <c r="E817" s="602"/>
      <c r="F817" s="602"/>
      <c r="G817" s="602"/>
      <c r="H817" s="602"/>
      <c r="I817" s="602"/>
      <c r="J817" s="602"/>
      <c r="K817" s="602"/>
      <c r="L817" s="602"/>
      <c r="M817" s="602"/>
    </row>
    <row r="818" spans="2:13" ht="15">
      <c r="B818" s="602"/>
      <c r="C818" s="602"/>
      <c r="D818" s="602"/>
      <c r="E818" s="602"/>
      <c r="F818" s="602"/>
      <c r="G818" s="602"/>
      <c r="H818" s="602"/>
      <c r="I818" s="602"/>
      <c r="J818" s="602"/>
      <c r="K818" s="602"/>
      <c r="L818" s="602"/>
      <c r="M818" s="602"/>
    </row>
    <row r="819" spans="2:13" ht="15">
      <c r="B819" s="602"/>
      <c r="C819" s="602"/>
      <c r="D819" s="602"/>
      <c r="E819" s="602"/>
      <c r="F819" s="602"/>
      <c r="G819" s="602"/>
      <c r="H819" s="602"/>
      <c r="I819" s="602"/>
      <c r="J819" s="602"/>
      <c r="K819" s="602"/>
      <c r="L819" s="602"/>
      <c r="M819" s="602"/>
    </row>
    <row r="820" spans="2:13" ht="15">
      <c r="B820" s="602"/>
      <c r="C820" s="602"/>
      <c r="D820" s="602"/>
      <c r="E820" s="602"/>
      <c r="F820" s="602"/>
      <c r="G820" s="602"/>
      <c r="H820" s="602"/>
      <c r="I820" s="602"/>
      <c r="J820" s="602"/>
      <c r="K820" s="602"/>
      <c r="L820" s="602"/>
      <c r="M820" s="602"/>
    </row>
    <row r="821" spans="2:13" ht="15">
      <c r="B821" s="602"/>
      <c r="C821" s="602"/>
      <c r="D821" s="602"/>
      <c r="E821" s="602"/>
      <c r="F821" s="602"/>
      <c r="G821" s="602"/>
      <c r="H821" s="602"/>
      <c r="I821" s="602"/>
      <c r="J821" s="602"/>
      <c r="K821" s="602"/>
      <c r="L821" s="602"/>
      <c r="M821" s="602"/>
    </row>
    <row r="822" spans="2:13" ht="15">
      <c r="B822" s="602"/>
      <c r="C822" s="602"/>
      <c r="D822" s="602"/>
      <c r="E822" s="602"/>
      <c r="F822" s="602"/>
      <c r="G822" s="602"/>
      <c r="H822" s="602"/>
      <c r="I822" s="602"/>
      <c r="J822" s="602"/>
      <c r="K822" s="602"/>
      <c r="L822" s="602"/>
      <c r="M822" s="602"/>
    </row>
    <row r="823" spans="2:13" ht="15">
      <c r="B823" s="602"/>
      <c r="C823" s="602"/>
      <c r="D823" s="602"/>
      <c r="E823" s="602"/>
      <c r="F823" s="602"/>
      <c r="G823" s="602"/>
      <c r="H823" s="602"/>
      <c r="I823" s="602"/>
      <c r="J823" s="602"/>
      <c r="K823" s="602"/>
      <c r="L823" s="602"/>
      <c r="M823" s="602"/>
    </row>
    <row r="824" spans="2:13" ht="15">
      <c r="B824" s="602"/>
      <c r="C824" s="602"/>
      <c r="D824" s="602"/>
      <c r="E824" s="602"/>
      <c r="F824" s="602"/>
      <c r="G824" s="602"/>
      <c r="H824" s="602"/>
      <c r="I824" s="602"/>
      <c r="J824" s="602"/>
      <c r="K824" s="602"/>
      <c r="L824" s="602"/>
      <c r="M824" s="602"/>
    </row>
    <row r="825" spans="2:13" ht="15">
      <c r="B825" s="602"/>
      <c r="C825" s="602"/>
      <c r="D825" s="602"/>
      <c r="E825" s="602"/>
      <c r="F825" s="602"/>
      <c r="G825" s="602"/>
      <c r="H825" s="602"/>
      <c r="I825" s="602"/>
      <c r="J825" s="602"/>
      <c r="K825" s="602"/>
      <c r="L825" s="602"/>
      <c r="M825" s="602"/>
    </row>
    <row r="826" spans="2:13" ht="15">
      <c r="B826" s="602"/>
      <c r="C826" s="602"/>
      <c r="D826" s="602"/>
      <c r="E826" s="602"/>
      <c r="F826" s="602"/>
      <c r="G826" s="602"/>
      <c r="H826" s="602"/>
      <c r="I826" s="602"/>
      <c r="J826" s="602"/>
      <c r="K826" s="602"/>
      <c r="L826" s="602"/>
      <c r="M826" s="602"/>
    </row>
    <row r="827" spans="2:13" ht="15">
      <c r="B827" s="602"/>
      <c r="C827" s="602"/>
      <c r="D827" s="602"/>
      <c r="E827" s="602"/>
      <c r="F827" s="602"/>
      <c r="G827" s="602"/>
      <c r="H827" s="602"/>
      <c r="I827" s="602"/>
      <c r="J827" s="602"/>
      <c r="K827" s="602"/>
      <c r="L827" s="602"/>
      <c r="M827" s="602"/>
    </row>
    <row r="828" spans="2:13" ht="15">
      <c r="B828" s="602"/>
      <c r="C828" s="602"/>
      <c r="D828" s="602"/>
      <c r="E828" s="602"/>
      <c r="F828" s="602"/>
      <c r="G828" s="602"/>
      <c r="H828" s="602"/>
      <c r="I828" s="602"/>
      <c r="J828" s="602"/>
      <c r="K828" s="602"/>
      <c r="L828" s="602"/>
      <c r="M828" s="602"/>
    </row>
    <row r="829" spans="2:13" ht="15">
      <c r="B829" s="602"/>
      <c r="C829" s="602"/>
      <c r="D829" s="602"/>
      <c r="E829" s="602"/>
      <c r="F829" s="602"/>
      <c r="G829" s="602"/>
      <c r="H829" s="602"/>
      <c r="I829" s="602"/>
      <c r="J829" s="602"/>
      <c r="K829" s="602"/>
      <c r="L829" s="602"/>
      <c r="M829" s="602"/>
    </row>
    <row r="830" spans="2:13" ht="15">
      <c r="B830" s="602"/>
      <c r="C830" s="602"/>
      <c r="D830" s="602"/>
      <c r="E830" s="602"/>
      <c r="F830" s="602"/>
      <c r="G830" s="602"/>
      <c r="H830" s="602"/>
      <c r="I830" s="602"/>
      <c r="J830" s="602"/>
      <c r="K830" s="602"/>
      <c r="L830" s="602"/>
      <c r="M830" s="602"/>
    </row>
    <row r="831" spans="2:13" ht="15">
      <c r="B831" s="602"/>
      <c r="C831" s="602"/>
      <c r="D831" s="602"/>
      <c r="E831" s="602"/>
      <c r="F831" s="602"/>
      <c r="G831" s="602"/>
      <c r="H831" s="602"/>
      <c r="I831" s="602"/>
      <c r="J831" s="602"/>
      <c r="K831" s="602"/>
      <c r="L831" s="602"/>
      <c r="M831" s="602"/>
    </row>
    <row r="832" spans="2:13" ht="15">
      <c r="B832" s="602"/>
      <c r="C832" s="602"/>
      <c r="D832" s="602"/>
      <c r="E832" s="602"/>
      <c r="F832" s="602"/>
      <c r="G832" s="602"/>
      <c r="H832" s="602"/>
      <c r="I832" s="602"/>
      <c r="J832" s="602"/>
      <c r="K832" s="602"/>
      <c r="L832" s="602"/>
      <c r="M832" s="602"/>
    </row>
    <row r="833" spans="2:13" ht="15">
      <c r="B833" s="602"/>
      <c r="C833" s="602"/>
      <c r="D833" s="602"/>
      <c r="E833" s="602"/>
      <c r="F833" s="602"/>
      <c r="G833" s="602"/>
      <c r="H833" s="602"/>
      <c r="I833" s="602"/>
      <c r="J833" s="602"/>
      <c r="K833" s="602"/>
      <c r="L833" s="602"/>
      <c r="M833" s="602"/>
    </row>
    <row r="834" spans="2:13" ht="15">
      <c r="B834" s="602"/>
      <c r="C834" s="602"/>
      <c r="D834" s="602"/>
      <c r="E834" s="602"/>
      <c r="F834" s="602"/>
      <c r="G834" s="602"/>
      <c r="H834" s="602"/>
      <c r="I834" s="602"/>
      <c r="J834" s="602"/>
      <c r="K834" s="602"/>
      <c r="L834" s="602"/>
      <c r="M834" s="602"/>
    </row>
    <row r="835" spans="2:13" ht="15">
      <c r="B835" s="602"/>
      <c r="C835" s="602"/>
      <c r="D835" s="602"/>
      <c r="E835" s="602"/>
      <c r="F835" s="602"/>
      <c r="G835" s="602"/>
      <c r="H835" s="602"/>
      <c r="I835" s="602"/>
      <c r="J835" s="602"/>
      <c r="K835" s="602"/>
      <c r="L835" s="602"/>
      <c r="M835" s="602"/>
    </row>
    <row r="836" spans="2:13" ht="15">
      <c r="B836" s="602"/>
      <c r="C836" s="602"/>
      <c r="D836" s="602"/>
      <c r="E836" s="602"/>
      <c r="F836" s="602"/>
      <c r="G836" s="602"/>
      <c r="H836" s="602"/>
      <c r="I836" s="602"/>
      <c r="J836" s="602"/>
      <c r="K836" s="602"/>
      <c r="L836" s="602"/>
      <c r="M836" s="602"/>
    </row>
    <row r="837" spans="2:13" ht="15">
      <c r="B837" s="602"/>
      <c r="C837" s="602"/>
      <c r="D837" s="602"/>
      <c r="E837" s="602"/>
      <c r="F837" s="602"/>
      <c r="G837" s="602"/>
      <c r="H837" s="602"/>
      <c r="I837" s="602"/>
      <c r="J837" s="602"/>
      <c r="K837" s="602"/>
      <c r="L837" s="602"/>
      <c r="M837" s="602"/>
    </row>
    <row r="838" spans="2:13" ht="15">
      <c r="B838" s="602"/>
      <c r="C838" s="602"/>
      <c r="D838" s="602"/>
      <c r="E838" s="602"/>
      <c r="F838" s="602"/>
      <c r="G838" s="602"/>
      <c r="H838" s="602"/>
      <c r="I838" s="602"/>
      <c r="J838" s="602"/>
      <c r="K838" s="602"/>
      <c r="L838" s="602"/>
      <c r="M838" s="602"/>
    </row>
    <row r="839" spans="2:13" ht="15">
      <c r="B839" s="602"/>
      <c r="C839" s="602"/>
      <c r="D839" s="602"/>
      <c r="E839" s="602"/>
      <c r="F839" s="602"/>
      <c r="G839" s="602"/>
      <c r="H839" s="602"/>
      <c r="I839" s="602"/>
      <c r="J839" s="602"/>
      <c r="K839" s="602"/>
      <c r="L839" s="602"/>
      <c r="M839" s="602"/>
    </row>
    <row r="840" spans="2:13" ht="15">
      <c r="B840" s="602"/>
      <c r="C840" s="602"/>
      <c r="D840" s="602"/>
      <c r="E840" s="602"/>
      <c r="F840" s="602"/>
      <c r="G840" s="602"/>
      <c r="H840" s="602"/>
      <c r="I840" s="602"/>
      <c r="J840" s="602"/>
      <c r="K840" s="602"/>
      <c r="L840" s="602"/>
      <c r="M840" s="602"/>
    </row>
    <row r="841" spans="2:13" ht="15">
      <c r="B841" s="602"/>
      <c r="C841" s="602"/>
      <c r="D841" s="602"/>
      <c r="E841" s="602"/>
      <c r="F841" s="602"/>
      <c r="G841" s="602"/>
      <c r="H841" s="602"/>
      <c r="I841" s="602"/>
      <c r="J841" s="602"/>
      <c r="K841" s="602"/>
      <c r="L841" s="602"/>
      <c r="M841" s="602"/>
    </row>
    <row r="842" spans="2:13" ht="15">
      <c r="B842" s="602"/>
      <c r="C842" s="602"/>
      <c r="D842" s="602"/>
      <c r="E842" s="602"/>
      <c r="F842" s="602"/>
      <c r="G842" s="602"/>
      <c r="H842" s="602"/>
      <c r="I842" s="602"/>
      <c r="J842" s="602"/>
      <c r="K842" s="602"/>
      <c r="L842" s="602"/>
      <c r="M842" s="602"/>
    </row>
    <row r="843" spans="2:13" ht="15">
      <c r="B843" s="602"/>
      <c r="C843" s="602"/>
      <c r="D843" s="602"/>
      <c r="E843" s="602"/>
      <c r="F843" s="602"/>
      <c r="G843" s="602"/>
      <c r="H843" s="602"/>
      <c r="I843" s="602"/>
      <c r="J843" s="602"/>
      <c r="K843" s="602"/>
      <c r="L843" s="602"/>
      <c r="M843" s="602"/>
    </row>
    <row r="844" spans="2:13" ht="15">
      <c r="B844" s="602"/>
      <c r="C844" s="602"/>
      <c r="D844" s="602"/>
      <c r="E844" s="602"/>
      <c r="F844" s="602"/>
      <c r="G844" s="602"/>
      <c r="H844" s="602"/>
      <c r="I844" s="602"/>
      <c r="J844" s="602"/>
      <c r="K844" s="602"/>
      <c r="L844" s="602"/>
      <c r="M844" s="602"/>
    </row>
    <row r="845" spans="2:13" ht="15">
      <c r="B845" s="602"/>
      <c r="C845" s="602"/>
      <c r="D845" s="602"/>
      <c r="E845" s="602"/>
      <c r="F845" s="602"/>
      <c r="G845" s="602"/>
      <c r="H845" s="602"/>
      <c r="I845" s="602"/>
      <c r="J845" s="602"/>
      <c r="K845" s="602"/>
      <c r="L845" s="602"/>
      <c r="M845" s="602"/>
    </row>
    <row r="846" spans="2:13" ht="15">
      <c r="B846" s="602"/>
      <c r="C846" s="602"/>
      <c r="D846" s="602"/>
      <c r="E846" s="602"/>
      <c r="F846" s="602"/>
      <c r="G846" s="602"/>
      <c r="H846" s="602"/>
      <c r="I846" s="602"/>
      <c r="J846" s="602"/>
      <c r="K846" s="602"/>
      <c r="L846" s="602"/>
      <c r="M846" s="602"/>
    </row>
    <row r="847" spans="2:13" ht="15">
      <c r="B847" s="602"/>
      <c r="C847" s="602"/>
      <c r="D847" s="602"/>
      <c r="E847" s="602"/>
      <c r="F847" s="602"/>
      <c r="G847" s="602"/>
      <c r="H847" s="602"/>
      <c r="I847" s="602"/>
      <c r="J847" s="602"/>
      <c r="K847" s="602"/>
      <c r="L847" s="602"/>
      <c r="M847" s="602"/>
    </row>
    <row r="848" spans="2:13" ht="15">
      <c r="B848" s="602"/>
      <c r="C848" s="602"/>
      <c r="D848" s="602"/>
      <c r="E848" s="602"/>
      <c r="F848" s="602"/>
      <c r="G848" s="602"/>
      <c r="H848" s="602"/>
      <c r="I848" s="602"/>
      <c r="J848" s="602"/>
      <c r="K848" s="602"/>
      <c r="L848" s="602"/>
      <c r="M848" s="602"/>
    </row>
    <row r="849" spans="2:13" ht="15">
      <c r="B849" s="602"/>
      <c r="C849" s="602"/>
      <c r="D849" s="602"/>
      <c r="E849" s="602"/>
      <c r="F849" s="602"/>
      <c r="G849" s="602"/>
      <c r="H849" s="602"/>
      <c r="I849" s="602"/>
      <c r="J849" s="602"/>
      <c r="K849" s="602"/>
      <c r="L849" s="602"/>
      <c r="M849" s="602"/>
    </row>
    <row r="850" spans="2:13" ht="15">
      <c r="B850" s="602"/>
      <c r="C850" s="602"/>
      <c r="D850" s="602"/>
      <c r="E850" s="602"/>
      <c r="F850" s="602"/>
      <c r="G850" s="602"/>
      <c r="H850" s="602"/>
      <c r="I850" s="602"/>
      <c r="J850" s="602"/>
      <c r="K850" s="602"/>
      <c r="L850" s="602"/>
      <c r="M850" s="602"/>
    </row>
    <row r="851" spans="2:13" ht="15">
      <c r="B851" s="602"/>
      <c r="C851" s="602"/>
      <c r="D851" s="602"/>
      <c r="E851" s="602"/>
      <c r="F851" s="602"/>
      <c r="G851" s="602"/>
      <c r="H851" s="602"/>
      <c r="I851" s="602"/>
      <c r="J851" s="602"/>
      <c r="K851" s="602"/>
      <c r="L851" s="602"/>
      <c r="M851" s="602"/>
    </row>
    <row r="852" spans="2:13" ht="15">
      <c r="B852" s="602"/>
      <c r="C852" s="602"/>
      <c r="D852" s="602"/>
      <c r="E852" s="602"/>
      <c r="F852" s="602"/>
      <c r="G852" s="602"/>
      <c r="H852" s="602"/>
      <c r="I852" s="602"/>
      <c r="J852" s="602"/>
      <c r="K852" s="602"/>
      <c r="L852" s="602"/>
      <c r="M852" s="602"/>
    </row>
    <row r="853" spans="2:13" ht="15">
      <c r="B853" s="602"/>
      <c r="C853" s="602"/>
      <c r="D853" s="602"/>
      <c r="E853" s="602"/>
      <c r="F853" s="602"/>
      <c r="G853" s="602"/>
      <c r="H853" s="602"/>
      <c r="I853" s="602"/>
      <c r="J853" s="602"/>
      <c r="K853" s="602"/>
      <c r="L853" s="602"/>
      <c r="M853" s="602"/>
    </row>
    <row r="854" spans="2:13" ht="15">
      <c r="B854" s="602"/>
      <c r="C854" s="602"/>
      <c r="D854" s="602"/>
      <c r="E854" s="602"/>
      <c r="F854" s="602"/>
      <c r="G854" s="602"/>
      <c r="H854" s="602"/>
      <c r="I854" s="602"/>
      <c r="J854" s="602"/>
      <c r="K854" s="602"/>
      <c r="L854" s="602"/>
      <c r="M854" s="602"/>
    </row>
    <row r="855" spans="2:13" ht="15">
      <c r="B855" s="602"/>
      <c r="C855" s="602"/>
      <c r="D855" s="602"/>
      <c r="E855" s="602"/>
      <c r="F855" s="602"/>
      <c r="G855" s="602"/>
      <c r="H855" s="602"/>
      <c r="I855" s="602"/>
      <c r="J855" s="602"/>
      <c r="K855" s="602"/>
      <c r="L855" s="602"/>
      <c r="M855" s="602"/>
    </row>
    <row r="856" spans="2:13" ht="15">
      <c r="B856" s="602"/>
      <c r="C856" s="602"/>
      <c r="D856" s="602"/>
      <c r="E856" s="602"/>
      <c r="F856" s="602"/>
      <c r="G856" s="602"/>
      <c r="H856" s="602"/>
      <c r="I856" s="602"/>
      <c r="J856" s="602"/>
      <c r="K856" s="602"/>
      <c r="L856" s="602"/>
      <c r="M856" s="602"/>
    </row>
    <row r="857" spans="2:13" ht="15">
      <c r="B857" s="602"/>
      <c r="C857" s="602"/>
      <c r="D857" s="602"/>
      <c r="E857" s="602"/>
      <c r="F857" s="602"/>
      <c r="G857" s="602"/>
      <c r="H857" s="602"/>
      <c r="I857" s="602"/>
      <c r="J857" s="602"/>
      <c r="K857" s="602"/>
      <c r="L857" s="602"/>
      <c r="M857" s="602"/>
    </row>
    <row r="858" spans="2:13" ht="15">
      <c r="B858" s="602"/>
      <c r="C858" s="602"/>
      <c r="D858" s="602"/>
      <c r="E858" s="602"/>
      <c r="F858" s="602"/>
      <c r="G858" s="602"/>
      <c r="H858" s="602"/>
      <c r="I858" s="602"/>
      <c r="J858" s="602"/>
      <c r="K858" s="602"/>
      <c r="L858" s="602"/>
      <c r="M858" s="602"/>
    </row>
    <row r="859" spans="2:13" ht="15">
      <c r="B859" s="602"/>
      <c r="C859" s="602"/>
      <c r="D859" s="602"/>
      <c r="E859" s="602"/>
      <c r="F859" s="602"/>
      <c r="G859" s="602"/>
      <c r="H859" s="602"/>
      <c r="I859" s="602"/>
      <c r="J859" s="602"/>
      <c r="K859" s="602"/>
      <c r="L859" s="602"/>
      <c r="M859" s="602"/>
    </row>
    <row r="860" spans="2:13" ht="15">
      <c r="B860" s="602"/>
      <c r="C860" s="602"/>
      <c r="D860" s="602"/>
      <c r="E860" s="602"/>
      <c r="F860" s="602"/>
      <c r="G860" s="602"/>
      <c r="H860" s="602"/>
      <c r="I860" s="602"/>
      <c r="J860" s="602"/>
      <c r="K860" s="602"/>
      <c r="L860" s="602"/>
      <c r="M860" s="602"/>
    </row>
    <row r="861" spans="2:13" ht="15">
      <c r="B861" s="602"/>
      <c r="C861" s="602"/>
      <c r="D861" s="602"/>
      <c r="E861" s="602"/>
      <c r="F861" s="602"/>
      <c r="G861" s="602"/>
      <c r="H861" s="602"/>
      <c r="I861" s="602"/>
      <c r="J861" s="602"/>
      <c r="K861" s="602"/>
      <c r="L861" s="602"/>
      <c r="M861" s="602"/>
    </row>
    <row r="862" spans="2:13" ht="15">
      <c r="B862" s="602"/>
      <c r="C862" s="602"/>
      <c r="D862" s="602"/>
      <c r="E862" s="602"/>
      <c r="F862" s="602"/>
      <c r="G862" s="602"/>
      <c r="H862" s="602"/>
      <c r="I862" s="602"/>
      <c r="J862" s="602"/>
      <c r="K862" s="602"/>
      <c r="L862" s="602"/>
      <c r="M862" s="602"/>
    </row>
    <row r="863" spans="2:13" ht="15">
      <c r="B863" s="602"/>
      <c r="C863" s="602"/>
      <c r="D863" s="602"/>
      <c r="E863" s="602"/>
      <c r="F863" s="602"/>
      <c r="G863" s="602"/>
      <c r="H863" s="602"/>
      <c r="I863" s="602"/>
      <c r="J863" s="602"/>
      <c r="K863" s="602"/>
      <c r="L863" s="602"/>
      <c r="M863" s="602"/>
    </row>
    <row r="864" spans="2:13" ht="15">
      <c r="B864" s="602"/>
      <c r="C864" s="602"/>
      <c r="D864" s="602"/>
      <c r="E864" s="602"/>
      <c r="F864" s="602"/>
      <c r="G864" s="602"/>
      <c r="H864" s="602"/>
      <c r="I864" s="602"/>
      <c r="J864" s="602"/>
      <c r="K864" s="602"/>
      <c r="L864" s="602"/>
      <c r="M864" s="602"/>
    </row>
    <row r="865" spans="2:13" ht="15">
      <c r="B865" s="602"/>
      <c r="C865" s="602"/>
      <c r="D865" s="602"/>
      <c r="E865" s="602"/>
      <c r="F865" s="602"/>
      <c r="G865" s="602"/>
      <c r="H865" s="602"/>
      <c r="I865" s="602"/>
      <c r="J865" s="602"/>
      <c r="K865" s="602"/>
      <c r="L865" s="602"/>
      <c r="M865" s="602"/>
    </row>
    <row r="866" spans="2:13" ht="15">
      <c r="B866" s="602"/>
      <c r="C866" s="602"/>
      <c r="D866" s="602"/>
      <c r="E866" s="602"/>
      <c r="F866" s="602"/>
      <c r="G866" s="602"/>
      <c r="H866" s="602"/>
      <c r="I866" s="602"/>
      <c r="J866" s="602"/>
      <c r="K866" s="602"/>
      <c r="L866" s="602"/>
      <c r="M866" s="602"/>
    </row>
    <row r="867" spans="2:13" ht="15">
      <c r="B867" s="602"/>
      <c r="C867" s="602"/>
      <c r="D867" s="602"/>
      <c r="E867" s="602"/>
      <c r="F867" s="602"/>
      <c r="G867" s="602"/>
      <c r="H867" s="602"/>
      <c r="I867" s="602"/>
      <c r="J867" s="602"/>
      <c r="K867" s="602"/>
      <c r="L867" s="602"/>
      <c r="M867" s="602"/>
    </row>
    <row r="868" spans="2:13" ht="15">
      <c r="B868" s="602"/>
      <c r="C868" s="602"/>
      <c r="D868" s="602"/>
      <c r="E868" s="602"/>
      <c r="F868" s="602"/>
      <c r="G868" s="602"/>
      <c r="H868" s="602"/>
      <c r="I868" s="602"/>
      <c r="J868" s="602"/>
      <c r="K868" s="602"/>
      <c r="L868" s="602"/>
      <c r="M868" s="602"/>
    </row>
    <row r="869" spans="2:13" ht="15">
      <c r="B869" s="602"/>
      <c r="C869" s="602"/>
      <c r="D869" s="602"/>
      <c r="E869" s="602"/>
      <c r="F869" s="602"/>
      <c r="G869" s="602"/>
      <c r="H869" s="602"/>
      <c r="I869" s="602"/>
      <c r="J869" s="602"/>
      <c r="K869" s="602"/>
      <c r="L869" s="602"/>
      <c r="M869" s="602"/>
    </row>
    <row r="870" spans="2:13" ht="15">
      <c r="B870" s="602"/>
      <c r="C870" s="602"/>
      <c r="D870" s="602"/>
      <c r="E870" s="602"/>
      <c r="F870" s="602"/>
      <c r="G870" s="602"/>
      <c r="H870" s="602"/>
      <c r="I870" s="602"/>
      <c r="J870" s="602"/>
      <c r="K870" s="602"/>
      <c r="L870" s="602"/>
      <c r="M870" s="602"/>
    </row>
    <row r="871" spans="2:13" ht="15">
      <c r="B871" s="602"/>
      <c r="C871" s="602"/>
      <c r="D871" s="602"/>
      <c r="E871" s="602"/>
      <c r="F871" s="602"/>
      <c r="G871" s="602"/>
      <c r="H871" s="602"/>
      <c r="I871" s="602"/>
      <c r="J871" s="602"/>
      <c r="K871" s="602"/>
      <c r="L871" s="602"/>
      <c r="M871" s="602"/>
    </row>
    <row r="872" spans="2:13" ht="15">
      <c r="B872" s="602"/>
      <c r="C872" s="602"/>
      <c r="D872" s="602"/>
      <c r="E872" s="602"/>
      <c r="F872" s="602"/>
      <c r="G872" s="602"/>
      <c r="H872" s="602"/>
      <c r="I872" s="602"/>
      <c r="J872" s="602"/>
      <c r="K872" s="602"/>
      <c r="L872" s="602"/>
      <c r="M872" s="602"/>
    </row>
    <row r="873" spans="2:13" ht="15">
      <c r="B873" s="602"/>
      <c r="C873" s="602"/>
      <c r="D873" s="602"/>
      <c r="E873" s="602"/>
      <c r="F873" s="602"/>
      <c r="G873" s="602"/>
      <c r="H873" s="602"/>
      <c r="I873" s="602"/>
      <c r="J873" s="602"/>
      <c r="K873" s="602"/>
      <c r="L873" s="602"/>
      <c r="M873" s="602"/>
    </row>
    <row r="874" spans="2:13" ht="15">
      <c r="B874" s="602"/>
      <c r="C874" s="602"/>
      <c r="D874" s="602"/>
      <c r="E874" s="602"/>
      <c r="F874" s="602"/>
      <c r="G874" s="602"/>
      <c r="H874" s="602"/>
      <c r="I874" s="602"/>
      <c r="J874" s="602"/>
      <c r="K874" s="602"/>
      <c r="L874" s="602"/>
      <c r="M874" s="602"/>
    </row>
    <row r="875" spans="2:13" ht="15">
      <c r="B875" s="602"/>
      <c r="C875" s="602"/>
      <c r="D875" s="602"/>
      <c r="E875" s="602"/>
      <c r="F875" s="602"/>
      <c r="G875" s="602"/>
      <c r="H875" s="602"/>
      <c r="I875" s="602"/>
      <c r="J875" s="602"/>
      <c r="K875" s="602"/>
      <c r="L875" s="602"/>
      <c r="M875" s="602"/>
    </row>
    <row r="876" spans="2:13" ht="15">
      <c r="B876" s="602"/>
      <c r="C876" s="602"/>
      <c r="D876" s="602"/>
      <c r="E876" s="602"/>
      <c r="F876" s="602"/>
      <c r="G876" s="602"/>
      <c r="H876" s="602"/>
      <c r="I876" s="602"/>
      <c r="J876" s="602"/>
      <c r="K876" s="602"/>
      <c r="L876" s="602"/>
      <c r="M876" s="602"/>
    </row>
    <row r="877" spans="2:13" ht="15">
      <c r="B877" s="602"/>
      <c r="C877" s="602"/>
      <c r="D877" s="602"/>
      <c r="E877" s="602"/>
      <c r="F877" s="602"/>
      <c r="G877" s="602"/>
      <c r="H877" s="602"/>
      <c r="I877" s="602"/>
      <c r="J877" s="602"/>
      <c r="K877" s="602"/>
      <c r="L877" s="602"/>
      <c r="M877" s="602"/>
    </row>
    <row r="878" spans="2:13" ht="15">
      <c r="B878" s="602"/>
      <c r="C878" s="602"/>
      <c r="D878" s="602"/>
      <c r="E878" s="602"/>
      <c r="F878" s="602"/>
      <c r="G878" s="602"/>
      <c r="H878" s="602"/>
      <c r="I878" s="602"/>
      <c r="J878" s="602"/>
      <c r="K878" s="602"/>
      <c r="L878" s="602"/>
      <c r="M878" s="602"/>
    </row>
    <row r="879" spans="2:13" ht="15">
      <c r="B879" s="602"/>
      <c r="C879" s="602"/>
      <c r="D879" s="602"/>
      <c r="E879" s="602"/>
      <c r="F879" s="602"/>
      <c r="G879" s="602"/>
      <c r="H879" s="602"/>
      <c r="I879" s="602"/>
      <c r="J879" s="602"/>
      <c r="K879" s="602"/>
      <c r="L879" s="602"/>
      <c r="M879" s="602"/>
    </row>
    <row r="880" spans="2:13" ht="15">
      <c r="B880" s="602"/>
      <c r="C880" s="602"/>
      <c r="D880" s="602"/>
      <c r="E880" s="602"/>
      <c r="F880" s="602"/>
      <c r="G880" s="602"/>
      <c r="H880" s="602"/>
      <c r="I880" s="602"/>
      <c r="J880" s="602"/>
      <c r="K880" s="602"/>
      <c r="L880" s="602"/>
      <c r="M880" s="602"/>
    </row>
    <row r="881" spans="2:13" ht="15">
      <c r="B881" s="602"/>
      <c r="C881" s="602"/>
      <c r="D881" s="602"/>
      <c r="E881" s="602"/>
      <c r="F881" s="602"/>
      <c r="G881" s="602"/>
      <c r="H881" s="602"/>
      <c r="I881" s="602"/>
      <c r="J881" s="602"/>
      <c r="K881" s="602"/>
      <c r="L881" s="602"/>
      <c r="M881" s="602"/>
    </row>
    <row r="882" spans="2:13" ht="15">
      <c r="B882" s="602"/>
      <c r="C882" s="602"/>
      <c r="D882" s="602"/>
      <c r="E882" s="602"/>
      <c r="F882" s="602"/>
      <c r="G882" s="602"/>
      <c r="H882" s="602"/>
      <c r="I882" s="602"/>
      <c r="J882" s="602"/>
      <c r="K882" s="602"/>
      <c r="L882" s="602"/>
      <c r="M882" s="602"/>
    </row>
    <row r="883" spans="2:13" ht="15">
      <c r="B883" s="602"/>
      <c r="C883" s="602"/>
      <c r="D883" s="602"/>
      <c r="E883" s="602"/>
      <c r="F883" s="602"/>
      <c r="G883" s="602"/>
      <c r="H883" s="602"/>
      <c r="I883" s="602"/>
      <c r="J883" s="602"/>
      <c r="K883" s="602"/>
      <c r="L883" s="602"/>
      <c r="M883" s="602"/>
    </row>
    <row r="884" spans="2:13" ht="15">
      <c r="B884" s="602"/>
      <c r="C884" s="602"/>
      <c r="D884" s="602"/>
      <c r="E884" s="602"/>
      <c r="F884" s="602"/>
      <c r="G884" s="602"/>
      <c r="H884" s="602"/>
      <c r="I884" s="602"/>
      <c r="J884" s="602"/>
      <c r="K884" s="602"/>
      <c r="L884" s="602"/>
      <c r="M884" s="602"/>
    </row>
    <row r="885" spans="2:13" ht="15">
      <c r="B885" s="602"/>
      <c r="C885" s="602"/>
      <c r="D885" s="602"/>
      <c r="E885" s="602"/>
      <c r="F885" s="602"/>
      <c r="G885" s="602"/>
      <c r="H885" s="602"/>
      <c r="I885" s="602"/>
      <c r="J885" s="602"/>
      <c r="K885" s="602"/>
      <c r="L885" s="602"/>
      <c r="M885" s="602"/>
    </row>
    <row r="886" spans="2:13" ht="15">
      <c r="B886" s="602"/>
      <c r="C886" s="602"/>
      <c r="D886" s="602"/>
      <c r="E886" s="602"/>
      <c r="F886" s="602"/>
      <c r="G886" s="602"/>
      <c r="H886" s="602"/>
      <c r="I886" s="602"/>
      <c r="J886" s="602"/>
      <c r="K886" s="602"/>
      <c r="L886" s="602"/>
      <c r="M886" s="602"/>
    </row>
    <row r="887" spans="2:13" ht="15">
      <c r="B887" s="602"/>
      <c r="C887" s="602"/>
      <c r="D887" s="602"/>
      <c r="E887" s="602"/>
      <c r="F887" s="602"/>
      <c r="G887" s="602"/>
      <c r="H887" s="602"/>
      <c r="I887" s="602"/>
      <c r="J887" s="602"/>
      <c r="K887" s="602"/>
      <c r="L887" s="602"/>
      <c r="M887" s="602"/>
    </row>
    <row r="888" spans="2:13" ht="15">
      <c r="B888" s="602"/>
      <c r="C888" s="602"/>
      <c r="D888" s="602"/>
      <c r="E888" s="602"/>
      <c r="F888" s="602"/>
      <c r="G888" s="602"/>
      <c r="H888" s="602"/>
      <c r="I888" s="602"/>
      <c r="J888" s="602"/>
      <c r="K888" s="602"/>
      <c r="L888" s="602"/>
      <c r="M888" s="602"/>
    </row>
    <row r="889" spans="2:13" ht="15">
      <c r="B889" s="602"/>
      <c r="C889" s="602"/>
      <c r="D889" s="602"/>
      <c r="E889" s="602"/>
      <c r="F889" s="602"/>
      <c r="G889" s="602"/>
      <c r="H889" s="602"/>
      <c r="I889" s="602"/>
      <c r="J889" s="602"/>
      <c r="K889" s="602"/>
      <c r="L889" s="602"/>
      <c r="M889" s="602"/>
    </row>
    <row r="890" spans="2:13" ht="15">
      <c r="B890" s="602"/>
      <c r="C890" s="602"/>
      <c r="D890" s="602"/>
      <c r="E890" s="602"/>
      <c r="F890" s="602"/>
      <c r="G890" s="602"/>
      <c r="H890" s="602"/>
      <c r="I890" s="602"/>
      <c r="J890" s="602"/>
      <c r="K890" s="602"/>
      <c r="L890" s="602"/>
      <c r="M890" s="602"/>
    </row>
    <row r="891" spans="2:13" ht="15">
      <c r="B891" s="602"/>
      <c r="C891" s="602"/>
      <c r="D891" s="602"/>
      <c r="E891" s="602"/>
      <c r="F891" s="602"/>
      <c r="G891" s="602"/>
      <c r="H891" s="602"/>
      <c r="I891" s="602"/>
      <c r="J891" s="602"/>
      <c r="K891" s="602"/>
      <c r="L891" s="602"/>
      <c r="M891" s="602"/>
    </row>
    <row r="892" spans="2:13" ht="15">
      <c r="B892" s="602"/>
      <c r="C892" s="602"/>
      <c r="D892" s="602"/>
      <c r="E892" s="602"/>
      <c r="F892" s="602"/>
      <c r="G892" s="602"/>
      <c r="H892" s="602"/>
      <c r="I892" s="602"/>
      <c r="J892" s="602"/>
      <c r="K892" s="602"/>
      <c r="L892" s="602"/>
      <c r="M892" s="602"/>
    </row>
    <row r="893" spans="2:13" ht="15">
      <c r="B893" s="602"/>
      <c r="C893" s="602"/>
      <c r="D893" s="602"/>
      <c r="E893" s="602"/>
      <c r="F893" s="602"/>
      <c r="G893" s="602"/>
      <c r="H893" s="602"/>
      <c r="I893" s="602"/>
      <c r="J893" s="602"/>
      <c r="K893" s="602"/>
      <c r="L893" s="602"/>
      <c r="M893" s="602"/>
    </row>
    <row r="894" spans="2:13" ht="15">
      <c r="B894" s="602"/>
      <c r="C894" s="602"/>
      <c r="D894" s="602"/>
      <c r="E894" s="602"/>
      <c r="F894" s="602"/>
      <c r="G894" s="602"/>
      <c r="H894" s="602"/>
      <c r="I894" s="602"/>
      <c r="J894" s="602"/>
      <c r="K894" s="602"/>
      <c r="L894" s="602"/>
      <c r="M894" s="602"/>
    </row>
    <row r="895" spans="2:13" ht="15">
      <c r="B895" s="602"/>
      <c r="C895" s="602"/>
      <c r="D895" s="602"/>
      <c r="E895" s="602"/>
      <c r="F895" s="602"/>
      <c r="G895" s="602"/>
      <c r="H895" s="602"/>
      <c r="I895" s="602"/>
      <c r="J895" s="602"/>
      <c r="K895" s="602"/>
      <c r="L895" s="602"/>
      <c r="M895" s="602"/>
    </row>
    <row r="896" spans="2:13" ht="15">
      <c r="B896" s="602"/>
      <c r="C896" s="602"/>
      <c r="D896" s="602"/>
      <c r="E896" s="602"/>
      <c r="F896" s="602"/>
      <c r="G896" s="602"/>
      <c r="H896" s="602"/>
      <c r="I896" s="602"/>
      <c r="J896" s="602"/>
      <c r="K896" s="602"/>
      <c r="L896" s="602"/>
      <c r="M896" s="602"/>
    </row>
    <row r="897" spans="2:13" ht="15">
      <c r="B897" s="602"/>
      <c r="C897" s="602"/>
      <c r="D897" s="602"/>
      <c r="E897" s="602"/>
      <c r="F897" s="602"/>
      <c r="G897" s="602"/>
      <c r="H897" s="602"/>
      <c r="I897" s="602"/>
      <c r="J897" s="602"/>
      <c r="K897" s="602"/>
      <c r="L897" s="602"/>
      <c r="M897" s="602"/>
    </row>
    <row r="898" spans="2:13" ht="15">
      <c r="B898" s="602"/>
      <c r="C898" s="602"/>
      <c r="D898" s="602"/>
      <c r="E898" s="602"/>
      <c r="F898" s="602"/>
      <c r="G898" s="602"/>
      <c r="H898" s="602"/>
      <c r="I898" s="602"/>
      <c r="J898" s="602"/>
      <c r="K898" s="602"/>
      <c r="L898" s="602"/>
      <c r="M898" s="602"/>
    </row>
    <row r="899" spans="2:13" ht="15">
      <c r="B899" s="602"/>
      <c r="C899" s="602"/>
      <c r="D899" s="602"/>
      <c r="E899" s="602"/>
      <c r="F899" s="602"/>
      <c r="G899" s="602"/>
      <c r="H899" s="602"/>
      <c r="I899" s="602"/>
      <c r="J899" s="602"/>
      <c r="K899" s="602"/>
      <c r="L899" s="602"/>
      <c r="M899" s="602"/>
    </row>
    <row r="900" spans="2:13" ht="15">
      <c r="B900" s="602"/>
      <c r="C900" s="602"/>
      <c r="D900" s="602"/>
      <c r="E900" s="602"/>
      <c r="F900" s="602"/>
      <c r="G900" s="602"/>
      <c r="H900" s="602"/>
      <c r="I900" s="602"/>
      <c r="J900" s="602"/>
      <c r="K900" s="602"/>
      <c r="L900" s="602"/>
      <c r="M900" s="602"/>
    </row>
    <row r="901" spans="2:13" ht="15">
      <c r="B901" s="602"/>
      <c r="C901" s="602"/>
      <c r="D901" s="602"/>
      <c r="E901" s="602"/>
      <c r="F901" s="602"/>
      <c r="G901" s="602"/>
      <c r="H901" s="602"/>
      <c r="I901" s="602"/>
      <c r="J901" s="602"/>
      <c r="K901" s="602"/>
      <c r="L901" s="602"/>
      <c r="M901" s="602"/>
    </row>
    <row r="902" spans="2:13" ht="15">
      <c r="B902" s="602"/>
      <c r="C902" s="602"/>
      <c r="D902" s="602"/>
      <c r="E902" s="602"/>
      <c r="F902" s="602"/>
      <c r="G902" s="602"/>
      <c r="H902" s="602"/>
      <c r="I902" s="602"/>
      <c r="J902" s="602"/>
      <c r="K902" s="602"/>
      <c r="L902" s="602"/>
      <c r="M902" s="602"/>
    </row>
    <row r="903" spans="2:13" ht="15">
      <c r="B903" s="602"/>
      <c r="C903" s="602"/>
      <c r="D903" s="602"/>
      <c r="E903" s="602"/>
      <c r="F903" s="602"/>
      <c r="G903" s="602"/>
      <c r="H903" s="602"/>
      <c r="I903" s="602"/>
      <c r="J903" s="602"/>
      <c r="K903" s="602"/>
      <c r="L903" s="602"/>
      <c r="M903" s="602"/>
    </row>
    <row r="904" spans="2:13" ht="15">
      <c r="B904" s="602"/>
      <c r="C904" s="602"/>
      <c r="D904" s="602"/>
      <c r="E904" s="602"/>
      <c r="F904" s="602"/>
      <c r="G904" s="602"/>
      <c r="H904" s="602"/>
      <c r="I904" s="602"/>
      <c r="J904" s="602"/>
      <c r="K904" s="602"/>
      <c r="L904" s="602"/>
      <c r="M904" s="602"/>
    </row>
    <row r="905" spans="2:13" ht="15">
      <c r="B905" s="602"/>
      <c r="C905" s="602"/>
      <c r="D905" s="602"/>
      <c r="E905" s="602"/>
      <c r="F905" s="602"/>
      <c r="G905" s="602"/>
      <c r="H905" s="602"/>
      <c r="I905" s="602"/>
      <c r="J905" s="602"/>
      <c r="K905" s="602"/>
      <c r="L905" s="602"/>
      <c r="M905" s="602"/>
    </row>
    <row r="906" spans="2:13" ht="15">
      <c r="B906" s="602"/>
      <c r="C906" s="602"/>
      <c r="D906" s="602"/>
      <c r="E906" s="602"/>
      <c r="F906" s="602"/>
      <c r="G906" s="602"/>
      <c r="H906" s="602"/>
      <c r="I906" s="602"/>
      <c r="J906" s="602"/>
      <c r="K906" s="602"/>
      <c r="L906" s="602"/>
      <c r="M906" s="602"/>
    </row>
    <row r="907" spans="2:13" ht="15">
      <c r="B907" s="602"/>
      <c r="C907" s="602"/>
      <c r="D907" s="602"/>
      <c r="E907" s="602"/>
      <c r="F907" s="602"/>
      <c r="G907" s="602"/>
      <c r="H907" s="602"/>
      <c r="I907" s="602"/>
      <c r="J907" s="602"/>
      <c r="K907" s="602"/>
      <c r="L907" s="602"/>
      <c r="M907" s="602"/>
    </row>
    <row r="908" spans="2:13" ht="15">
      <c r="B908" s="602"/>
      <c r="C908" s="602"/>
      <c r="D908" s="602"/>
      <c r="E908" s="602"/>
      <c r="F908" s="602"/>
      <c r="G908" s="602"/>
      <c r="H908" s="602"/>
      <c r="I908" s="602"/>
      <c r="J908" s="602"/>
      <c r="K908" s="602"/>
      <c r="L908" s="602"/>
      <c r="M908" s="602"/>
    </row>
    <row r="909" spans="2:13" ht="15">
      <c r="B909" s="602"/>
      <c r="C909" s="602"/>
      <c r="D909" s="602"/>
      <c r="E909" s="602"/>
      <c r="F909" s="602"/>
      <c r="G909" s="602"/>
      <c r="H909" s="602"/>
      <c r="I909" s="602"/>
      <c r="J909" s="602"/>
      <c r="K909" s="602"/>
      <c r="L909" s="602"/>
      <c r="M909" s="602"/>
    </row>
    <row r="910" spans="2:13" ht="15">
      <c r="B910" s="602"/>
      <c r="C910" s="602"/>
      <c r="D910" s="602"/>
      <c r="E910" s="602"/>
      <c r="F910" s="602"/>
      <c r="G910" s="602"/>
      <c r="H910" s="602"/>
      <c r="I910" s="602"/>
      <c r="J910" s="602"/>
      <c r="K910" s="602"/>
      <c r="L910" s="602"/>
      <c r="M910" s="602"/>
    </row>
    <row r="911" spans="2:13" ht="15">
      <c r="B911" s="602"/>
      <c r="C911" s="602"/>
      <c r="D911" s="602"/>
      <c r="E911" s="602"/>
      <c r="F911" s="602"/>
      <c r="G911" s="602"/>
      <c r="H911" s="602"/>
      <c r="I911" s="602"/>
      <c r="J911" s="602"/>
      <c r="K911" s="602"/>
      <c r="L911" s="602"/>
      <c r="M911" s="602"/>
    </row>
    <row r="912" spans="2:13" ht="15">
      <c r="B912" s="602"/>
      <c r="C912" s="602"/>
      <c r="D912" s="602"/>
      <c r="E912" s="602"/>
      <c r="F912" s="602"/>
      <c r="G912" s="602"/>
      <c r="H912" s="602"/>
      <c r="I912" s="602"/>
      <c r="J912" s="602"/>
      <c r="K912" s="602"/>
      <c r="L912" s="602"/>
      <c r="M912" s="602"/>
    </row>
    <row r="913" spans="2:13" ht="15">
      <c r="B913" s="602"/>
      <c r="C913" s="602"/>
      <c r="D913" s="602"/>
      <c r="E913" s="602"/>
      <c r="F913" s="602"/>
      <c r="G913" s="602"/>
      <c r="H913" s="602"/>
      <c r="I913" s="602"/>
      <c r="J913" s="602"/>
      <c r="K913" s="602"/>
      <c r="L913" s="602"/>
      <c r="M913" s="602"/>
    </row>
    <row r="914" spans="2:13" ht="15">
      <c r="B914" s="602"/>
      <c r="C914" s="602"/>
      <c r="D914" s="602"/>
      <c r="E914" s="602"/>
      <c r="F914" s="602"/>
      <c r="G914" s="602"/>
      <c r="H914" s="602"/>
      <c r="I914" s="602"/>
      <c r="J914" s="602"/>
      <c r="K914" s="602"/>
      <c r="L914" s="602"/>
      <c r="M914" s="602"/>
    </row>
    <row r="915" spans="2:13" ht="15">
      <c r="B915" s="602"/>
      <c r="C915" s="602"/>
      <c r="D915" s="602"/>
      <c r="E915" s="602"/>
      <c r="F915" s="602"/>
      <c r="G915" s="602"/>
      <c r="H915" s="602"/>
      <c r="I915" s="602"/>
      <c r="J915" s="602"/>
      <c r="K915" s="602"/>
      <c r="L915" s="602"/>
      <c r="M915" s="602"/>
    </row>
    <row r="916" spans="2:13" ht="15">
      <c r="B916" s="602"/>
      <c r="C916" s="602"/>
      <c r="D916" s="602"/>
      <c r="E916" s="602"/>
      <c r="F916" s="602"/>
      <c r="G916" s="602"/>
      <c r="H916" s="602"/>
      <c r="I916" s="602"/>
      <c r="J916" s="602"/>
      <c r="K916" s="602"/>
      <c r="L916" s="602"/>
      <c r="M916" s="602"/>
    </row>
    <row r="917" spans="2:13" ht="15">
      <c r="B917" s="602"/>
      <c r="C917" s="602"/>
      <c r="D917" s="602"/>
      <c r="E917" s="602"/>
      <c r="F917" s="602"/>
      <c r="G917" s="602"/>
      <c r="H917" s="602"/>
      <c r="I917" s="602"/>
      <c r="J917" s="602"/>
      <c r="K917" s="602"/>
      <c r="L917" s="602"/>
      <c r="M917" s="602"/>
    </row>
    <row r="918" spans="2:13" ht="15">
      <c r="B918" s="602"/>
      <c r="C918" s="602"/>
      <c r="D918" s="602"/>
      <c r="E918" s="602"/>
      <c r="F918" s="602"/>
      <c r="G918" s="602"/>
      <c r="H918" s="602"/>
      <c r="I918" s="602"/>
      <c r="J918" s="602"/>
      <c r="K918" s="602"/>
      <c r="L918" s="602"/>
      <c r="M918" s="602"/>
    </row>
    <row r="919" spans="2:13" ht="15">
      <c r="B919" s="602"/>
      <c r="C919" s="602"/>
      <c r="D919" s="602"/>
      <c r="E919" s="602"/>
      <c r="F919" s="602"/>
      <c r="G919" s="602"/>
      <c r="H919" s="602"/>
      <c r="I919" s="602"/>
      <c r="J919" s="602"/>
      <c r="K919" s="602"/>
      <c r="L919" s="602"/>
      <c r="M919" s="602"/>
    </row>
    <row r="920" spans="2:13" ht="15">
      <c r="B920" s="602"/>
      <c r="C920" s="602"/>
      <c r="D920" s="602"/>
      <c r="E920" s="602"/>
      <c r="F920" s="602"/>
      <c r="G920" s="602"/>
      <c r="H920" s="602"/>
      <c r="I920" s="602"/>
      <c r="J920" s="602"/>
      <c r="K920" s="602"/>
      <c r="L920" s="602"/>
      <c r="M920" s="602"/>
    </row>
    <row r="921" spans="2:13" ht="15">
      <c r="B921" s="602"/>
      <c r="C921" s="602"/>
      <c r="D921" s="602"/>
      <c r="E921" s="602"/>
      <c r="F921" s="602"/>
      <c r="G921" s="602"/>
      <c r="H921" s="602"/>
      <c r="I921" s="602"/>
      <c r="J921" s="602"/>
      <c r="K921" s="602"/>
      <c r="L921" s="602"/>
      <c r="M921" s="602"/>
    </row>
    <row r="922" spans="2:13" ht="15">
      <c r="B922" s="602"/>
      <c r="C922" s="602"/>
      <c r="D922" s="602"/>
      <c r="E922" s="602"/>
      <c r="F922" s="602"/>
      <c r="G922" s="602"/>
      <c r="H922" s="602"/>
      <c r="I922" s="602"/>
      <c r="J922" s="602"/>
      <c r="K922" s="602"/>
      <c r="L922" s="602"/>
      <c r="M922" s="602"/>
    </row>
    <row r="923" spans="2:13" ht="15">
      <c r="B923" s="602"/>
      <c r="C923" s="602"/>
      <c r="D923" s="602"/>
      <c r="E923" s="602"/>
      <c r="F923" s="602"/>
      <c r="G923" s="602"/>
      <c r="H923" s="602"/>
      <c r="I923" s="602"/>
      <c r="J923" s="602"/>
      <c r="K923" s="602"/>
      <c r="L923" s="602"/>
      <c r="M923" s="602"/>
    </row>
    <row r="924" spans="2:13" ht="15">
      <c r="B924" s="602"/>
      <c r="C924" s="602"/>
      <c r="D924" s="602"/>
      <c r="E924" s="602"/>
      <c r="F924" s="602"/>
      <c r="G924" s="602"/>
      <c r="H924" s="602"/>
      <c r="I924" s="602"/>
      <c r="J924" s="602"/>
      <c r="K924" s="602"/>
      <c r="L924" s="602"/>
      <c r="M924" s="602"/>
    </row>
    <row r="925" spans="2:13" ht="15">
      <c r="B925" s="602"/>
      <c r="C925" s="602"/>
      <c r="D925" s="602"/>
      <c r="E925" s="602"/>
      <c r="F925" s="602"/>
      <c r="G925" s="602"/>
      <c r="H925" s="602"/>
      <c r="I925" s="602"/>
      <c r="J925" s="602"/>
      <c r="K925" s="602"/>
      <c r="L925" s="602"/>
      <c r="M925" s="602"/>
    </row>
    <row r="926" spans="2:13" ht="15">
      <c r="B926" s="602"/>
      <c r="C926" s="602"/>
      <c r="D926" s="602"/>
      <c r="E926" s="602"/>
      <c r="F926" s="602"/>
      <c r="G926" s="602"/>
      <c r="H926" s="602"/>
      <c r="I926" s="602"/>
      <c r="J926" s="602"/>
      <c r="K926" s="602"/>
      <c r="L926" s="602"/>
      <c r="M926" s="602"/>
    </row>
    <row r="927" spans="2:13" ht="15">
      <c r="B927" s="602"/>
      <c r="C927" s="602"/>
      <c r="D927" s="602"/>
      <c r="E927" s="602"/>
      <c r="F927" s="602"/>
      <c r="G927" s="602"/>
      <c r="H927" s="602"/>
      <c r="I927" s="602"/>
      <c r="J927" s="602"/>
      <c r="K927" s="602"/>
      <c r="L927" s="602"/>
      <c r="M927" s="602"/>
    </row>
    <row r="928" spans="2:13" ht="15">
      <c r="B928" s="602"/>
      <c r="C928" s="602"/>
      <c r="D928" s="602"/>
      <c r="E928" s="602"/>
      <c r="F928" s="602"/>
      <c r="G928" s="602"/>
      <c r="H928" s="602"/>
      <c r="I928" s="602"/>
      <c r="J928" s="602"/>
      <c r="K928" s="602"/>
      <c r="L928" s="602"/>
      <c r="M928" s="602"/>
    </row>
    <row r="929" spans="2:13" ht="15">
      <c r="B929" s="602"/>
      <c r="C929" s="602"/>
      <c r="D929" s="602"/>
      <c r="E929" s="602"/>
      <c r="F929" s="602"/>
      <c r="G929" s="602"/>
      <c r="H929" s="602"/>
      <c r="I929" s="602"/>
      <c r="J929" s="602"/>
      <c r="K929" s="602"/>
      <c r="L929" s="602"/>
      <c r="M929" s="602"/>
    </row>
    <row r="930" spans="2:13" ht="15">
      <c r="B930" s="602"/>
      <c r="C930" s="602"/>
      <c r="D930" s="602"/>
      <c r="E930" s="602"/>
      <c r="F930" s="602"/>
      <c r="G930" s="602"/>
      <c r="H930" s="602"/>
      <c r="I930" s="602"/>
      <c r="J930" s="602"/>
      <c r="K930" s="602"/>
      <c r="L930" s="602"/>
      <c r="M930" s="602"/>
    </row>
    <row r="931" spans="2:13" ht="15">
      <c r="B931" s="602"/>
      <c r="C931" s="602"/>
      <c r="D931" s="602"/>
      <c r="E931" s="602"/>
      <c r="F931" s="602"/>
      <c r="G931" s="602"/>
      <c r="H931" s="602"/>
      <c r="I931" s="602"/>
      <c r="J931" s="602"/>
      <c r="K931" s="602"/>
      <c r="L931" s="602"/>
      <c r="M931" s="602"/>
    </row>
    <row r="932" spans="2:13" ht="15">
      <c r="B932" s="602"/>
      <c r="C932" s="602"/>
      <c r="D932" s="602"/>
      <c r="E932" s="602"/>
      <c r="F932" s="602"/>
      <c r="G932" s="602"/>
      <c r="H932" s="602"/>
      <c r="I932" s="602"/>
      <c r="J932" s="602"/>
      <c r="K932" s="602"/>
      <c r="L932" s="602"/>
      <c r="M932" s="602"/>
    </row>
    <row r="933" spans="2:13" ht="15">
      <c r="B933" s="602"/>
      <c r="C933" s="602"/>
      <c r="D933" s="602"/>
      <c r="E933" s="602"/>
      <c r="F933" s="602"/>
      <c r="G933" s="602"/>
      <c r="H933" s="602"/>
      <c r="I933" s="602"/>
      <c r="J933" s="602"/>
      <c r="K933" s="602"/>
      <c r="L933" s="602"/>
      <c r="M933" s="602"/>
    </row>
    <row r="934" spans="2:13" ht="15">
      <c r="B934" s="602"/>
      <c r="C934" s="602"/>
      <c r="D934" s="602"/>
      <c r="E934" s="602"/>
      <c r="F934" s="602"/>
      <c r="G934" s="602"/>
      <c r="H934" s="602"/>
      <c r="I934" s="602"/>
      <c r="J934" s="602"/>
      <c r="K934" s="602"/>
      <c r="L934" s="602"/>
      <c r="M934" s="602"/>
    </row>
    <row r="935" spans="2:13" ht="15">
      <c r="B935" s="602"/>
      <c r="C935" s="602"/>
      <c r="D935" s="602"/>
      <c r="E935" s="602"/>
      <c r="F935" s="602"/>
      <c r="G935" s="602"/>
      <c r="H935" s="602"/>
      <c r="I935" s="602"/>
      <c r="J935" s="602"/>
      <c r="K935" s="602"/>
      <c r="L935" s="602"/>
      <c r="M935" s="602"/>
    </row>
    <row r="936" spans="2:13" ht="15">
      <c r="B936" s="602"/>
      <c r="C936" s="602"/>
      <c r="D936" s="602"/>
      <c r="E936" s="602"/>
      <c r="F936" s="602"/>
      <c r="G936" s="602"/>
      <c r="H936" s="602"/>
      <c r="I936" s="602"/>
      <c r="J936" s="602"/>
      <c r="K936" s="602"/>
      <c r="L936" s="602"/>
      <c r="M936" s="602"/>
    </row>
    <row r="937" spans="2:13" ht="15">
      <c r="B937" s="602"/>
      <c r="C937" s="602"/>
      <c r="D937" s="602"/>
      <c r="E937" s="602"/>
      <c r="F937" s="602"/>
      <c r="G937" s="602"/>
      <c r="H937" s="602"/>
      <c r="I937" s="602"/>
      <c r="J937" s="602"/>
      <c r="K937" s="602"/>
      <c r="L937" s="602"/>
      <c r="M937" s="602"/>
    </row>
    <row r="938" spans="2:13" ht="15">
      <c r="B938" s="602"/>
      <c r="C938" s="602"/>
      <c r="D938" s="602"/>
      <c r="E938" s="602"/>
      <c r="F938" s="602"/>
      <c r="G938" s="602"/>
      <c r="H938" s="602"/>
      <c r="I938" s="602"/>
      <c r="J938" s="602"/>
      <c r="K938" s="602"/>
      <c r="L938" s="602"/>
      <c r="M938" s="602"/>
    </row>
    <row r="939" spans="2:13" ht="15">
      <c r="B939" s="602"/>
      <c r="C939" s="602"/>
      <c r="D939" s="602"/>
      <c r="E939" s="602"/>
      <c r="F939" s="602"/>
      <c r="G939" s="602"/>
      <c r="H939" s="602"/>
      <c r="I939" s="602"/>
      <c r="J939" s="602"/>
      <c r="K939" s="602"/>
      <c r="L939" s="602"/>
      <c r="M939" s="602"/>
    </row>
    <row r="940" spans="2:13" ht="15">
      <c r="B940" s="602"/>
      <c r="C940" s="602"/>
      <c r="D940" s="602"/>
      <c r="E940" s="602"/>
      <c r="F940" s="602"/>
      <c r="G940" s="602"/>
      <c r="H940" s="602"/>
      <c r="I940" s="602"/>
      <c r="J940" s="602"/>
      <c r="K940" s="602"/>
      <c r="L940" s="602"/>
      <c r="M940" s="602"/>
    </row>
    <row r="941" spans="2:13" ht="15">
      <c r="B941" s="602"/>
      <c r="C941" s="602"/>
      <c r="D941" s="602"/>
      <c r="E941" s="602"/>
      <c r="F941" s="602"/>
      <c r="G941" s="602"/>
      <c r="H941" s="602"/>
      <c r="I941" s="602"/>
      <c r="J941" s="602"/>
      <c r="K941" s="602"/>
      <c r="L941" s="602"/>
      <c r="M941" s="602"/>
    </row>
    <row r="942" spans="2:13" ht="15">
      <c r="B942" s="602"/>
      <c r="C942" s="602"/>
      <c r="D942" s="602"/>
      <c r="E942" s="602"/>
      <c r="F942" s="602"/>
      <c r="G942" s="602"/>
      <c r="H942" s="602"/>
      <c r="I942" s="602"/>
      <c r="J942" s="602"/>
      <c r="K942" s="602"/>
      <c r="L942" s="602"/>
      <c r="M942" s="602"/>
    </row>
    <row r="943" spans="2:13" ht="15">
      <c r="B943" s="602"/>
      <c r="C943" s="602"/>
      <c r="D943" s="602"/>
      <c r="E943" s="602"/>
      <c r="F943" s="602"/>
      <c r="G943" s="602"/>
      <c r="H943" s="602"/>
      <c r="I943" s="602"/>
      <c r="J943" s="602"/>
      <c r="K943" s="602"/>
      <c r="L943" s="602"/>
      <c r="M943" s="602"/>
    </row>
    <row r="944" spans="2:13" ht="15">
      <c r="B944" s="602"/>
      <c r="C944" s="602"/>
      <c r="D944" s="602"/>
      <c r="E944" s="602"/>
      <c r="F944" s="602"/>
      <c r="G944" s="602"/>
      <c r="H944" s="602"/>
      <c r="I944" s="602"/>
      <c r="J944" s="602"/>
      <c r="K944" s="602"/>
      <c r="L944" s="602"/>
      <c r="M944" s="602"/>
    </row>
    <row r="945" spans="2:13" ht="15">
      <c r="B945" s="602"/>
      <c r="C945" s="602"/>
      <c r="D945" s="602"/>
      <c r="E945" s="602"/>
      <c r="F945" s="602"/>
      <c r="G945" s="602"/>
      <c r="H945" s="602"/>
      <c r="I945" s="602"/>
      <c r="J945" s="602"/>
      <c r="K945" s="602"/>
      <c r="L945" s="602"/>
      <c r="M945" s="602"/>
    </row>
    <row r="946" spans="2:13" ht="15">
      <c r="B946" s="602"/>
      <c r="C946" s="602"/>
      <c r="D946" s="602"/>
      <c r="E946" s="602"/>
      <c r="F946" s="602"/>
      <c r="G946" s="602"/>
      <c r="H946" s="602"/>
      <c r="I946" s="602"/>
      <c r="J946" s="602"/>
      <c r="K946" s="602"/>
      <c r="L946" s="602"/>
      <c r="M946" s="602"/>
    </row>
    <row r="947" spans="2:13" ht="15">
      <c r="B947" s="602"/>
      <c r="C947" s="602"/>
      <c r="D947" s="602"/>
      <c r="E947" s="602"/>
      <c r="F947" s="602"/>
      <c r="G947" s="602"/>
      <c r="H947" s="602"/>
      <c r="I947" s="602"/>
      <c r="J947" s="602"/>
      <c r="K947" s="602"/>
      <c r="L947" s="602"/>
      <c r="M947" s="602"/>
    </row>
    <row r="948" spans="2:13" ht="15">
      <c r="B948" s="602"/>
      <c r="C948" s="602"/>
      <c r="D948" s="602"/>
      <c r="E948" s="602"/>
      <c r="F948" s="602"/>
      <c r="G948" s="602"/>
      <c r="H948" s="602"/>
      <c r="I948" s="602"/>
      <c r="J948" s="602"/>
      <c r="K948" s="602"/>
      <c r="L948" s="602"/>
      <c r="M948" s="602"/>
    </row>
    <row r="949" spans="2:13" ht="15">
      <c r="B949" s="602"/>
      <c r="C949" s="602"/>
      <c r="D949" s="602"/>
      <c r="E949" s="602"/>
      <c r="F949" s="602"/>
      <c r="G949" s="602"/>
      <c r="H949" s="602"/>
      <c r="I949" s="602"/>
      <c r="J949" s="602"/>
      <c r="K949" s="602"/>
      <c r="L949" s="602"/>
      <c r="M949" s="602"/>
    </row>
    <row r="950" spans="2:13" ht="15">
      <c r="B950" s="602"/>
      <c r="C950" s="602"/>
      <c r="D950" s="602"/>
      <c r="E950" s="602"/>
      <c r="F950" s="602"/>
      <c r="G950" s="602"/>
      <c r="H950" s="602"/>
      <c r="I950" s="602"/>
      <c r="J950" s="602"/>
      <c r="K950" s="602"/>
      <c r="L950" s="602"/>
      <c r="M950" s="602"/>
    </row>
    <row r="951" spans="2:13" ht="15">
      <c r="B951" s="602"/>
      <c r="C951" s="602"/>
      <c r="D951" s="602"/>
      <c r="E951" s="602"/>
      <c r="F951" s="602"/>
      <c r="G951" s="602"/>
      <c r="H951" s="602"/>
      <c r="I951" s="602"/>
      <c r="J951" s="602"/>
      <c r="K951" s="602"/>
      <c r="L951" s="602"/>
      <c r="M951" s="602"/>
    </row>
    <row r="952" spans="2:13" ht="15">
      <c r="B952" s="602"/>
      <c r="C952" s="602"/>
      <c r="D952" s="602"/>
      <c r="E952" s="602"/>
      <c r="F952" s="602"/>
      <c r="G952" s="602"/>
      <c r="H952" s="602"/>
      <c r="I952" s="602"/>
      <c r="J952" s="602"/>
      <c r="K952" s="602"/>
      <c r="L952" s="602"/>
      <c r="M952" s="602"/>
    </row>
    <row r="953" spans="2:13" ht="15">
      <c r="B953" s="602"/>
      <c r="C953" s="602"/>
      <c r="D953" s="602"/>
      <c r="E953" s="602"/>
      <c r="F953" s="602"/>
      <c r="G953" s="602"/>
      <c r="H953" s="602"/>
      <c r="I953" s="602"/>
      <c r="J953" s="602"/>
      <c r="K953" s="602"/>
      <c r="L953" s="602"/>
      <c r="M953" s="602"/>
    </row>
    <row r="954" spans="2:13" ht="15">
      <c r="B954" s="602"/>
      <c r="C954" s="602"/>
      <c r="D954" s="602"/>
      <c r="E954" s="602"/>
      <c r="F954" s="602"/>
      <c r="G954" s="602"/>
      <c r="H954" s="602"/>
      <c r="I954" s="602"/>
      <c r="J954" s="602"/>
      <c r="K954" s="602"/>
      <c r="L954" s="602"/>
      <c r="M954" s="602"/>
    </row>
    <row r="955" spans="2:13" ht="15">
      <c r="B955" s="602"/>
      <c r="C955" s="602"/>
      <c r="D955" s="602"/>
      <c r="E955" s="602"/>
      <c r="F955" s="602"/>
      <c r="G955" s="602"/>
      <c r="H955" s="602"/>
      <c r="I955" s="602"/>
      <c r="J955" s="602"/>
      <c r="K955" s="602"/>
      <c r="L955" s="602"/>
      <c r="M955" s="602"/>
    </row>
    <row r="956" spans="2:13" ht="15">
      <c r="B956" s="602"/>
      <c r="C956" s="602"/>
      <c r="D956" s="602"/>
      <c r="E956" s="602"/>
      <c r="F956" s="602"/>
      <c r="G956" s="602"/>
      <c r="H956" s="602"/>
      <c r="I956" s="602"/>
      <c r="J956" s="602"/>
      <c r="K956" s="602"/>
      <c r="L956" s="602"/>
      <c r="M956" s="602"/>
    </row>
    <row r="957" spans="2:13" ht="15">
      <c r="B957" s="602"/>
      <c r="C957" s="602"/>
      <c r="D957" s="602"/>
      <c r="E957" s="602"/>
      <c r="F957" s="602"/>
      <c r="G957" s="602"/>
      <c r="H957" s="602"/>
      <c r="I957" s="602"/>
      <c r="J957" s="602"/>
      <c r="K957" s="602"/>
      <c r="L957" s="602"/>
      <c r="M957" s="602"/>
    </row>
    <row r="958" spans="2:13" ht="15">
      <c r="B958" s="602"/>
      <c r="C958" s="602"/>
      <c r="D958" s="602"/>
      <c r="E958" s="602"/>
      <c r="F958" s="602"/>
      <c r="G958" s="602"/>
      <c r="H958" s="602"/>
      <c r="I958" s="602"/>
      <c r="J958" s="602"/>
      <c r="K958" s="602"/>
      <c r="L958" s="602"/>
      <c r="M958" s="602"/>
    </row>
    <row r="959" spans="2:13" ht="15">
      <c r="B959" s="602"/>
      <c r="C959" s="602"/>
      <c r="D959" s="602"/>
      <c r="E959" s="602"/>
      <c r="F959" s="602"/>
      <c r="G959" s="602"/>
      <c r="H959" s="602"/>
      <c r="I959" s="602"/>
      <c r="J959" s="602"/>
      <c r="K959" s="602"/>
      <c r="L959" s="602"/>
      <c r="M959" s="602"/>
    </row>
    <row r="960" spans="2:13" ht="15">
      <c r="B960" s="602"/>
      <c r="C960" s="602"/>
      <c r="D960" s="602"/>
      <c r="E960" s="602"/>
      <c r="F960" s="602"/>
      <c r="G960" s="602"/>
      <c r="H960" s="602"/>
      <c r="I960" s="602"/>
      <c r="J960" s="602"/>
      <c r="K960" s="602"/>
      <c r="L960" s="602"/>
      <c r="M960" s="602"/>
    </row>
    <row r="961" spans="2:13" ht="15">
      <c r="B961" s="602"/>
      <c r="C961" s="602"/>
      <c r="D961" s="602"/>
      <c r="E961" s="602"/>
      <c r="F961" s="602"/>
      <c r="G961" s="602"/>
      <c r="H961" s="602"/>
      <c r="I961" s="602"/>
      <c r="J961" s="602"/>
      <c r="K961" s="602"/>
      <c r="L961" s="602"/>
      <c r="M961" s="602"/>
    </row>
    <row r="962" spans="2:13" ht="15">
      <c r="B962" s="602"/>
      <c r="C962" s="602"/>
      <c r="D962" s="602"/>
      <c r="E962" s="602"/>
      <c r="F962" s="602"/>
      <c r="G962" s="602"/>
      <c r="H962" s="602"/>
      <c r="I962" s="602"/>
      <c r="J962" s="602"/>
      <c r="K962" s="602"/>
      <c r="L962" s="602"/>
      <c r="M962" s="602"/>
    </row>
    <row r="963" spans="2:13" ht="15">
      <c r="B963" s="602"/>
      <c r="C963" s="602"/>
      <c r="D963" s="602"/>
      <c r="E963" s="602"/>
      <c r="F963" s="602"/>
      <c r="G963" s="602"/>
      <c r="H963" s="602"/>
      <c r="I963" s="602"/>
      <c r="J963" s="602"/>
      <c r="K963" s="602"/>
      <c r="L963" s="602"/>
      <c r="M963" s="602"/>
    </row>
    <row r="964" spans="2:13" ht="15">
      <c r="B964" s="602"/>
      <c r="C964" s="602"/>
      <c r="D964" s="602"/>
      <c r="E964" s="602"/>
      <c r="F964" s="602"/>
      <c r="G964" s="602"/>
      <c r="H964" s="602"/>
      <c r="I964" s="602"/>
      <c r="J964" s="602"/>
      <c r="K964" s="602"/>
      <c r="L964" s="602"/>
      <c r="M964" s="602"/>
    </row>
    <row r="965" spans="2:13" ht="15">
      <c r="B965" s="602"/>
      <c r="C965" s="602"/>
      <c r="D965" s="602"/>
      <c r="E965" s="602"/>
      <c r="F965" s="602"/>
      <c r="G965" s="602"/>
      <c r="H965" s="602"/>
      <c r="I965" s="602"/>
      <c r="J965" s="602"/>
      <c r="K965" s="602"/>
      <c r="L965" s="602"/>
      <c r="M965" s="602"/>
    </row>
    <row r="966" spans="2:13" ht="15">
      <c r="B966" s="602"/>
      <c r="C966" s="602"/>
      <c r="D966" s="602"/>
      <c r="E966" s="602"/>
      <c r="F966" s="602"/>
      <c r="G966" s="602"/>
      <c r="H966" s="602"/>
      <c r="I966" s="602"/>
      <c r="J966" s="602"/>
      <c r="K966" s="602"/>
      <c r="L966" s="602"/>
      <c r="M966" s="602"/>
    </row>
    <row r="967" spans="2:13" ht="15">
      <c r="B967" s="602"/>
      <c r="C967" s="602"/>
      <c r="D967" s="602"/>
      <c r="E967" s="602"/>
      <c r="F967" s="602"/>
      <c r="G967" s="602"/>
      <c r="H967" s="602"/>
      <c r="I967" s="602"/>
      <c r="J967" s="602"/>
      <c r="K967" s="602"/>
      <c r="L967" s="602"/>
      <c r="M967" s="602"/>
    </row>
    <row r="968" spans="2:13" ht="15">
      <c r="B968" s="602"/>
      <c r="C968" s="602"/>
      <c r="D968" s="602"/>
      <c r="E968" s="602"/>
      <c r="F968" s="602"/>
      <c r="G968" s="602"/>
      <c r="H968" s="602"/>
      <c r="I968" s="602"/>
      <c r="J968" s="602"/>
      <c r="K968" s="602"/>
      <c r="L968" s="602"/>
      <c r="M968" s="602"/>
    </row>
    <row r="969" spans="2:13" ht="15">
      <c r="B969" s="602"/>
      <c r="C969" s="602"/>
      <c r="D969" s="602"/>
      <c r="E969" s="602"/>
      <c r="F969" s="602"/>
      <c r="G969" s="602"/>
      <c r="H969" s="602"/>
      <c r="I969" s="602"/>
      <c r="J969" s="602"/>
      <c r="K969" s="602"/>
      <c r="L969" s="602"/>
      <c r="M969" s="602"/>
    </row>
    <row r="970" spans="2:13" ht="15">
      <c r="B970" s="602"/>
      <c r="C970" s="602"/>
      <c r="D970" s="602"/>
      <c r="E970" s="602"/>
      <c r="F970" s="602"/>
      <c r="G970" s="602"/>
      <c r="H970" s="602"/>
      <c r="I970" s="602"/>
      <c r="J970" s="602"/>
      <c r="K970" s="602"/>
      <c r="L970" s="602"/>
      <c r="M970" s="602"/>
    </row>
    <row r="971" spans="2:13" ht="15">
      <c r="B971" s="602"/>
      <c r="C971" s="602"/>
      <c r="D971" s="602"/>
      <c r="E971" s="602"/>
      <c r="F971" s="602"/>
      <c r="G971" s="602"/>
      <c r="H971" s="602"/>
      <c r="I971" s="602"/>
      <c r="J971" s="602"/>
      <c r="K971" s="602"/>
      <c r="L971" s="602"/>
      <c r="M971" s="602"/>
    </row>
    <row r="972" spans="2:13" ht="15">
      <c r="B972" s="602"/>
      <c r="C972" s="602"/>
      <c r="D972" s="602"/>
      <c r="E972" s="602"/>
      <c r="F972" s="602"/>
      <c r="G972" s="602"/>
      <c r="H972" s="602"/>
      <c r="I972" s="602"/>
      <c r="J972" s="602"/>
      <c r="K972" s="602"/>
      <c r="L972" s="602"/>
      <c r="M972" s="602"/>
    </row>
    <row r="973" spans="2:13" ht="15">
      <c r="B973" s="602"/>
      <c r="C973" s="602"/>
      <c r="D973" s="602"/>
      <c r="E973" s="602"/>
      <c r="F973" s="602"/>
      <c r="G973" s="602"/>
      <c r="H973" s="602"/>
      <c r="I973" s="602"/>
      <c r="J973" s="602"/>
      <c r="K973" s="602"/>
      <c r="L973" s="602"/>
      <c r="M973" s="602"/>
    </row>
    <row r="974" spans="2:13" ht="15">
      <c r="B974" s="602"/>
      <c r="C974" s="602"/>
      <c r="D974" s="602"/>
      <c r="E974" s="602"/>
      <c r="F974" s="602"/>
      <c r="G974" s="602"/>
      <c r="H974" s="602"/>
      <c r="I974" s="602"/>
      <c r="J974" s="602"/>
      <c r="K974" s="602"/>
      <c r="L974" s="602"/>
      <c r="M974" s="602"/>
    </row>
    <row r="975" spans="2:13" ht="15">
      <c r="B975" s="602"/>
      <c r="C975" s="602"/>
      <c r="D975" s="602"/>
      <c r="E975" s="602"/>
      <c r="F975" s="602"/>
      <c r="G975" s="602"/>
      <c r="H975" s="602"/>
      <c r="I975" s="602"/>
      <c r="J975" s="602"/>
      <c r="K975" s="602"/>
      <c r="L975" s="602"/>
      <c r="M975" s="602"/>
    </row>
    <row r="976" spans="2:13" ht="15">
      <c r="B976" s="602"/>
      <c r="C976" s="602"/>
      <c r="D976" s="602"/>
      <c r="E976" s="602"/>
      <c r="F976" s="602"/>
      <c r="G976" s="602"/>
      <c r="H976" s="602"/>
      <c r="I976" s="602"/>
      <c r="J976" s="602"/>
      <c r="K976" s="602"/>
      <c r="L976" s="602"/>
      <c r="M976" s="602"/>
    </row>
    <row r="977" spans="2:13" ht="15">
      <c r="B977" s="602"/>
      <c r="C977" s="602"/>
      <c r="D977" s="602"/>
      <c r="E977" s="602"/>
      <c r="F977" s="602"/>
      <c r="G977" s="602"/>
      <c r="H977" s="602"/>
      <c r="I977" s="602"/>
      <c r="J977" s="602"/>
      <c r="K977" s="602"/>
      <c r="L977" s="602"/>
      <c r="M977" s="602"/>
    </row>
    <row r="978" spans="2:13" ht="15">
      <c r="B978" s="602"/>
      <c r="C978" s="602"/>
      <c r="D978" s="602"/>
      <c r="E978" s="602"/>
      <c r="F978" s="602"/>
      <c r="G978" s="602"/>
      <c r="H978" s="602"/>
      <c r="I978" s="602"/>
      <c r="J978" s="602"/>
      <c r="K978" s="602"/>
      <c r="L978" s="602"/>
      <c r="M978" s="602"/>
    </row>
    <row r="979" spans="2:13" ht="15">
      <c r="B979" s="602"/>
      <c r="C979" s="602"/>
      <c r="D979" s="602"/>
      <c r="E979" s="602"/>
      <c r="F979" s="602"/>
      <c r="G979" s="602"/>
      <c r="H979" s="602"/>
      <c r="I979" s="602"/>
      <c r="J979" s="602"/>
      <c r="K979" s="602"/>
      <c r="L979" s="602"/>
      <c r="M979" s="602"/>
    </row>
    <row r="980" spans="2:13" ht="15">
      <c r="B980" s="602"/>
      <c r="C980" s="602"/>
      <c r="D980" s="602"/>
      <c r="E980" s="602"/>
      <c r="F980" s="602"/>
      <c r="G980" s="602"/>
      <c r="H980" s="602"/>
      <c r="I980" s="602"/>
      <c r="J980" s="602"/>
      <c r="K980" s="602"/>
      <c r="L980" s="602"/>
      <c r="M980" s="602"/>
    </row>
    <row r="981" spans="2:13" ht="15">
      <c r="B981" s="602"/>
      <c r="C981" s="602"/>
      <c r="D981" s="602"/>
      <c r="E981" s="602"/>
      <c r="F981" s="602"/>
      <c r="G981" s="602"/>
      <c r="H981" s="602"/>
      <c r="I981" s="602"/>
      <c r="J981" s="602"/>
      <c r="K981" s="602"/>
      <c r="L981" s="602"/>
      <c r="M981" s="602"/>
    </row>
    <row r="982" spans="2:13" ht="15">
      <c r="B982" s="602"/>
      <c r="C982" s="602"/>
      <c r="D982" s="602"/>
      <c r="E982" s="602"/>
      <c r="F982" s="602"/>
      <c r="G982" s="602"/>
      <c r="H982" s="602"/>
      <c r="I982" s="602"/>
      <c r="J982" s="602"/>
      <c r="K982" s="602"/>
      <c r="L982" s="602"/>
      <c r="M982" s="602"/>
    </row>
    <row r="983" spans="2:13" ht="15">
      <c r="B983" s="602"/>
      <c r="C983" s="602"/>
      <c r="D983" s="602"/>
      <c r="E983" s="602"/>
      <c r="F983" s="602"/>
      <c r="G983" s="602"/>
      <c r="H983" s="602"/>
      <c r="I983" s="602"/>
      <c r="J983" s="602"/>
      <c r="K983" s="602"/>
      <c r="L983" s="602"/>
      <c r="M983" s="602"/>
    </row>
    <row r="984" spans="2:13" ht="15">
      <c r="B984" s="602"/>
      <c r="C984" s="602"/>
      <c r="D984" s="602"/>
      <c r="E984" s="602"/>
      <c r="F984" s="602"/>
      <c r="G984" s="602"/>
      <c r="H984" s="602"/>
      <c r="I984" s="602"/>
      <c r="J984" s="602"/>
      <c r="K984" s="602"/>
      <c r="L984" s="602"/>
      <c r="M984" s="602"/>
    </row>
    <row r="985" spans="2:13" ht="15">
      <c r="B985" s="602"/>
      <c r="C985" s="602"/>
      <c r="D985" s="602"/>
      <c r="E985" s="602"/>
      <c r="F985" s="602"/>
      <c r="G985" s="602"/>
      <c r="H985" s="602"/>
      <c r="I985" s="602"/>
      <c r="J985" s="602"/>
      <c r="K985" s="602"/>
      <c r="L985" s="602"/>
      <c r="M985" s="602"/>
    </row>
    <row r="986" spans="2:13" ht="15">
      <c r="B986" s="602"/>
      <c r="C986" s="602"/>
      <c r="D986" s="602"/>
      <c r="E986" s="602"/>
      <c r="F986" s="602"/>
      <c r="G986" s="602"/>
      <c r="H986" s="602"/>
      <c r="I986" s="602"/>
      <c r="J986" s="602"/>
      <c r="K986" s="602"/>
      <c r="L986" s="602"/>
      <c r="M986" s="602"/>
    </row>
    <row r="987" spans="2:13" ht="15">
      <c r="B987" s="602"/>
      <c r="C987" s="602"/>
      <c r="D987" s="602"/>
      <c r="E987" s="602"/>
      <c r="F987" s="602"/>
      <c r="G987" s="602"/>
      <c r="H987" s="602"/>
      <c r="I987" s="602"/>
      <c r="J987" s="602"/>
      <c r="K987" s="602"/>
      <c r="L987" s="602"/>
      <c r="M987" s="602"/>
    </row>
    <row r="988" spans="2:13" ht="15">
      <c r="B988" s="602"/>
      <c r="C988" s="602"/>
      <c r="D988" s="602"/>
      <c r="E988" s="602"/>
      <c r="F988" s="602"/>
      <c r="G988" s="602"/>
      <c r="H988" s="602"/>
      <c r="I988" s="602"/>
      <c r="J988" s="602"/>
      <c r="K988" s="602"/>
      <c r="L988" s="602"/>
      <c r="M988" s="602"/>
    </row>
    <row r="989" spans="2:13" ht="15">
      <c r="B989" s="602"/>
      <c r="C989" s="602"/>
      <c r="D989" s="602"/>
      <c r="E989" s="602"/>
      <c r="F989" s="602"/>
      <c r="G989" s="602"/>
      <c r="H989" s="602"/>
      <c r="I989" s="602"/>
      <c r="J989" s="602"/>
      <c r="K989" s="602"/>
      <c r="L989" s="602"/>
      <c r="M989" s="602"/>
    </row>
    <row r="990" spans="2:13" ht="15">
      <c r="B990" s="602"/>
      <c r="C990" s="602"/>
      <c r="D990" s="602"/>
      <c r="E990" s="602"/>
      <c r="F990" s="602"/>
      <c r="G990" s="602"/>
      <c r="H990" s="602"/>
      <c r="I990" s="602"/>
      <c r="J990" s="602"/>
      <c r="K990" s="602"/>
      <c r="L990" s="602"/>
      <c r="M990" s="602"/>
    </row>
    <row r="991" spans="2:13" ht="15">
      <c r="B991" s="602"/>
      <c r="C991" s="602"/>
      <c r="D991" s="602"/>
      <c r="E991" s="602"/>
      <c r="F991" s="602"/>
      <c r="G991" s="602"/>
      <c r="H991" s="602"/>
      <c r="I991" s="602"/>
      <c r="J991" s="602"/>
      <c r="K991" s="602"/>
      <c r="L991" s="602"/>
      <c r="M991" s="602"/>
    </row>
    <row r="992" spans="2:13" ht="15">
      <c r="B992" s="602"/>
      <c r="C992" s="602"/>
      <c r="D992" s="602"/>
      <c r="E992" s="602"/>
      <c r="F992" s="602"/>
      <c r="G992" s="602"/>
      <c r="H992" s="602"/>
      <c r="I992" s="602"/>
      <c r="J992" s="602"/>
      <c r="K992" s="602"/>
      <c r="L992" s="602"/>
      <c r="M992" s="602"/>
    </row>
    <row r="993" spans="2:13" ht="15">
      <c r="B993" s="602"/>
      <c r="C993" s="602"/>
      <c r="D993" s="602"/>
      <c r="E993" s="602"/>
      <c r="F993" s="602"/>
      <c r="G993" s="602"/>
      <c r="H993" s="602"/>
      <c r="I993" s="602"/>
      <c r="J993" s="602"/>
      <c r="K993" s="602"/>
      <c r="L993" s="602"/>
      <c r="M993" s="602"/>
    </row>
    <row r="994" spans="2:13" ht="15">
      <c r="B994" s="602"/>
      <c r="C994" s="602"/>
      <c r="D994" s="602"/>
      <c r="E994" s="602"/>
      <c r="F994" s="602"/>
      <c r="G994" s="602"/>
      <c r="H994" s="602"/>
      <c r="I994" s="602"/>
      <c r="J994" s="602"/>
      <c r="K994" s="602"/>
      <c r="L994" s="602"/>
      <c r="M994" s="602"/>
    </row>
    <row r="995" spans="2:13" ht="15">
      <c r="B995" s="602"/>
      <c r="C995" s="602"/>
      <c r="D995" s="602"/>
      <c r="E995" s="602"/>
      <c r="F995" s="602"/>
      <c r="G995" s="602"/>
      <c r="H995" s="602"/>
      <c r="I995" s="602"/>
      <c r="J995" s="602"/>
      <c r="K995" s="602"/>
      <c r="L995" s="602"/>
      <c r="M995" s="602"/>
    </row>
    <row r="996" spans="2:13" ht="15">
      <c r="B996" s="602"/>
      <c r="C996" s="602"/>
      <c r="D996" s="602"/>
      <c r="E996" s="602"/>
      <c r="F996" s="602"/>
      <c r="G996" s="602"/>
      <c r="H996" s="602"/>
      <c r="I996" s="602"/>
      <c r="J996" s="602"/>
      <c r="K996" s="602"/>
      <c r="L996" s="602"/>
      <c r="M996" s="602"/>
    </row>
    <row r="997" spans="2:13" ht="15">
      <c r="B997" s="602"/>
      <c r="C997" s="602"/>
      <c r="D997" s="602"/>
      <c r="E997" s="602"/>
      <c r="F997" s="602"/>
      <c r="G997" s="602"/>
      <c r="H997" s="602"/>
      <c r="I997" s="602"/>
      <c r="J997" s="602"/>
      <c r="K997" s="602"/>
      <c r="L997" s="602"/>
      <c r="M997" s="602"/>
    </row>
    <row r="998" spans="2:13" ht="15">
      <c r="B998" s="602"/>
      <c r="C998" s="602"/>
      <c r="D998" s="602"/>
      <c r="E998" s="602"/>
      <c r="F998" s="602"/>
      <c r="G998" s="602"/>
      <c r="H998" s="602"/>
      <c r="I998" s="602"/>
      <c r="J998" s="602"/>
      <c r="K998" s="602"/>
      <c r="L998" s="602"/>
      <c r="M998" s="602"/>
    </row>
    <row r="999" spans="2:13" ht="15">
      <c r="B999" s="602"/>
      <c r="C999" s="602"/>
      <c r="D999" s="602"/>
      <c r="E999" s="602"/>
      <c r="F999" s="602"/>
      <c r="G999" s="602"/>
      <c r="H999" s="602"/>
      <c r="I999" s="602"/>
      <c r="J999" s="602"/>
      <c r="K999" s="602"/>
      <c r="L999" s="602"/>
      <c r="M999" s="602"/>
    </row>
    <row r="1000" spans="2:13" ht="15">
      <c r="B1000" s="602"/>
      <c r="C1000" s="602"/>
      <c r="D1000" s="602"/>
      <c r="E1000" s="602"/>
      <c r="F1000" s="602"/>
      <c r="G1000" s="602"/>
      <c r="H1000" s="602"/>
      <c r="I1000" s="602"/>
      <c r="J1000" s="602"/>
      <c r="K1000" s="602"/>
      <c r="L1000" s="602"/>
      <c r="M1000" s="602"/>
    </row>
    <row r="1001" spans="2:13" ht="15">
      <c r="B1001" s="602"/>
      <c r="C1001" s="602"/>
      <c r="D1001" s="602"/>
      <c r="E1001" s="602"/>
      <c r="F1001" s="602"/>
      <c r="G1001" s="602"/>
      <c r="H1001" s="602"/>
      <c r="I1001" s="602"/>
      <c r="J1001" s="602"/>
      <c r="K1001" s="602"/>
      <c r="L1001" s="602"/>
      <c r="M1001" s="602"/>
    </row>
    <row r="1002" spans="2:13" ht="15">
      <c r="B1002" s="602"/>
      <c r="C1002" s="602"/>
      <c r="D1002" s="602"/>
      <c r="E1002" s="602"/>
      <c r="F1002" s="602"/>
      <c r="G1002" s="602"/>
      <c r="H1002" s="602"/>
      <c r="I1002" s="602"/>
      <c r="J1002" s="602"/>
      <c r="K1002" s="602"/>
      <c r="L1002" s="602"/>
      <c r="M1002" s="602"/>
    </row>
    <row r="1003" spans="2:13" ht="15">
      <c r="B1003" s="602"/>
      <c r="C1003" s="602"/>
      <c r="D1003" s="602"/>
      <c r="E1003" s="602"/>
      <c r="F1003" s="602"/>
      <c r="G1003" s="602"/>
      <c r="H1003" s="602"/>
      <c r="I1003" s="602"/>
      <c r="J1003" s="602"/>
      <c r="K1003" s="602"/>
      <c r="L1003" s="602"/>
      <c r="M1003" s="602"/>
    </row>
    <row r="1004" spans="2:13" ht="15">
      <c r="B1004" s="602"/>
      <c r="C1004" s="602"/>
      <c r="D1004" s="602"/>
      <c r="E1004" s="602"/>
      <c r="F1004" s="602"/>
      <c r="G1004" s="602"/>
      <c r="H1004" s="602"/>
      <c r="I1004" s="602"/>
      <c r="J1004" s="602"/>
      <c r="K1004" s="602"/>
      <c r="L1004" s="602"/>
      <c r="M1004" s="602"/>
    </row>
    <row r="1005" spans="2:13" ht="15">
      <c r="B1005" s="602"/>
      <c r="C1005" s="602"/>
      <c r="D1005" s="602"/>
      <c r="E1005" s="602"/>
      <c r="F1005" s="602"/>
      <c r="G1005" s="602"/>
      <c r="H1005" s="602"/>
      <c r="I1005" s="602"/>
      <c r="J1005" s="602"/>
      <c r="K1005" s="602"/>
      <c r="L1005" s="602"/>
      <c r="M1005" s="602"/>
    </row>
    <row r="1006" spans="2:13" ht="15">
      <c r="B1006" s="602"/>
      <c r="C1006" s="602"/>
      <c r="D1006" s="602"/>
      <c r="E1006" s="602"/>
      <c r="F1006" s="602"/>
      <c r="G1006" s="602"/>
      <c r="H1006" s="602"/>
      <c r="I1006" s="602"/>
      <c r="J1006" s="602"/>
      <c r="K1006" s="602"/>
      <c r="L1006" s="602"/>
      <c r="M1006" s="602"/>
    </row>
    <row r="1007" spans="2:13" ht="15">
      <c r="B1007" s="602"/>
      <c r="C1007" s="602"/>
      <c r="D1007" s="602"/>
      <c r="E1007" s="602"/>
      <c r="F1007" s="602"/>
      <c r="G1007" s="602"/>
      <c r="H1007" s="602"/>
      <c r="I1007" s="602"/>
      <c r="J1007" s="602"/>
      <c r="K1007" s="602"/>
      <c r="L1007" s="602"/>
      <c r="M1007" s="602"/>
    </row>
    <row r="1008" spans="2:13" ht="15">
      <c r="B1008" s="602"/>
      <c r="C1008" s="602"/>
      <c r="D1008" s="602"/>
      <c r="E1008" s="602"/>
      <c r="F1008" s="602"/>
      <c r="G1008" s="602"/>
      <c r="H1008" s="602"/>
      <c r="I1008" s="602"/>
      <c r="J1008" s="602"/>
      <c r="K1008" s="602"/>
      <c r="L1008" s="602"/>
      <c r="M1008" s="602"/>
    </row>
    <row r="1009" spans="2:13" ht="15">
      <c r="B1009" s="602"/>
      <c r="C1009" s="602"/>
      <c r="D1009" s="602"/>
      <c r="E1009" s="602"/>
      <c r="F1009" s="602"/>
      <c r="G1009" s="602"/>
      <c r="H1009" s="602"/>
      <c r="I1009" s="602"/>
      <c r="J1009" s="602"/>
      <c r="K1009" s="602"/>
      <c r="L1009" s="602"/>
      <c r="M1009" s="602"/>
    </row>
    <row r="1010" spans="2:13" ht="15">
      <c r="B1010" s="602"/>
      <c r="C1010" s="602"/>
      <c r="D1010" s="602"/>
      <c r="E1010" s="602"/>
      <c r="F1010" s="602"/>
      <c r="G1010" s="602"/>
      <c r="H1010" s="602"/>
      <c r="I1010" s="602"/>
      <c r="J1010" s="602"/>
      <c r="K1010" s="602"/>
      <c r="L1010" s="602"/>
      <c r="M1010" s="602"/>
    </row>
    <row r="1011" spans="2:13" ht="15">
      <c r="B1011" s="602"/>
      <c r="C1011" s="602"/>
      <c r="D1011" s="602"/>
      <c r="E1011" s="602"/>
      <c r="F1011" s="602"/>
      <c r="G1011" s="602"/>
      <c r="H1011" s="602"/>
      <c r="I1011" s="602"/>
      <c r="J1011" s="602"/>
      <c r="K1011" s="602"/>
      <c r="L1011" s="602"/>
      <c r="M1011" s="602"/>
    </row>
    <row r="1012" spans="2:13" ht="15">
      <c r="B1012" s="602"/>
      <c r="C1012" s="602"/>
      <c r="D1012" s="602"/>
      <c r="E1012" s="602"/>
      <c r="F1012" s="602"/>
      <c r="G1012" s="602"/>
      <c r="H1012" s="602"/>
      <c r="I1012" s="602"/>
      <c r="J1012" s="602"/>
      <c r="K1012" s="602"/>
      <c r="L1012" s="602"/>
      <c r="M1012" s="602"/>
    </row>
    <row r="1013" spans="2:13" ht="15">
      <c r="B1013" s="602"/>
      <c r="C1013" s="602"/>
      <c r="D1013" s="602"/>
      <c r="E1013" s="602"/>
      <c r="F1013" s="602"/>
      <c r="G1013" s="602"/>
      <c r="H1013" s="602"/>
      <c r="I1013" s="602"/>
      <c r="J1013" s="602"/>
      <c r="K1013" s="602"/>
      <c r="L1013" s="602"/>
      <c r="M1013" s="602"/>
    </row>
    <row r="1014" spans="2:13" ht="15">
      <c r="B1014" s="602"/>
      <c r="C1014" s="602"/>
      <c r="D1014" s="602"/>
      <c r="E1014" s="602"/>
      <c r="F1014" s="602"/>
      <c r="G1014" s="602"/>
      <c r="H1014" s="602"/>
      <c r="I1014" s="602"/>
      <c r="J1014" s="602"/>
      <c r="K1014" s="602"/>
      <c r="L1014" s="602"/>
      <c r="M1014" s="602"/>
    </row>
    <row r="1015" spans="2:13" ht="15">
      <c r="B1015" s="602"/>
      <c r="C1015" s="602"/>
      <c r="D1015" s="602"/>
      <c r="E1015" s="602"/>
      <c r="F1015" s="602"/>
      <c r="G1015" s="602"/>
      <c r="H1015" s="602"/>
      <c r="I1015" s="602"/>
      <c r="J1015" s="602"/>
      <c r="K1015" s="602"/>
      <c r="L1015" s="602"/>
      <c r="M1015" s="602"/>
    </row>
    <row r="1016" spans="2:13" ht="15">
      <c r="B1016" s="602"/>
      <c r="C1016" s="602"/>
      <c r="D1016" s="602"/>
      <c r="E1016" s="602"/>
      <c r="F1016" s="602"/>
      <c r="G1016" s="602"/>
      <c r="H1016" s="602"/>
      <c r="I1016" s="602"/>
      <c r="J1016" s="602"/>
      <c r="K1016" s="602"/>
      <c r="L1016" s="602"/>
      <c r="M1016" s="602"/>
    </row>
    <row r="1017" spans="2:13" ht="15">
      <c r="B1017" s="602"/>
      <c r="C1017" s="602"/>
      <c r="D1017" s="602"/>
      <c r="E1017" s="602"/>
      <c r="F1017" s="602"/>
      <c r="G1017" s="602"/>
      <c r="H1017" s="602"/>
      <c r="I1017" s="602"/>
      <c r="J1017" s="602"/>
      <c r="K1017" s="602"/>
      <c r="L1017" s="602"/>
      <c r="M1017" s="602"/>
    </row>
    <row r="1018" spans="2:13" ht="15">
      <c r="B1018" s="602"/>
      <c r="C1018" s="602"/>
      <c r="D1018" s="602"/>
      <c r="E1018" s="602"/>
      <c r="F1018" s="602"/>
      <c r="G1018" s="602"/>
      <c r="H1018" s="602"/>
      <c r="I1018" s="602"/>
      <c r="J1018" s="602"/>
      <c r="K1018" s="602"/>
      <c r="L1018" s="602"/>
      <c r="M1018" s="602"/>
    </row>
    <row r="1019" spans="2:13" ht="15">
      <c r="B1019" s="602"/>
      <c r="C1019" s="602"/>
      <c r="D1019" s="602"/>
      <c r="E1019" s="602"/>
      <c r="F1019" s="602"/>
      <c r="G1019" s="602"/>
      <c r="H1019" s="602"/>
      <c r="I1019" s="602"/>
      <c r="J1019" s="602"/>
      <c r="K1019" s="602"/>
      <c r="L1019" s="602"/>
      <c r="M1019" s="602"/>
    </row>
    <row r="1020" spans="2:13" ht="15">
      <c r="B1020" s="602"/>
      <c r="C1020" s="602"/>
      <c r="D1020" s="602"/>
      <c r="E1020" s="602"/>
      <c r="F1020" s="602"/>
      <c r="G1020" s="602"/>
      <c r="H1020" s="602"/>
      <c r="I1020" s="602"/>
      <c r="J1020" s="602"/>
      <c r="K1020" s="602"/>
      <c r="L1020" s="602"/>
      <c r="M1020" s="602"/>
    </row>
    <row r="1021" spans="2:13" ht="15">
      <c r="B1021" s="602"/>
      <c r="C1021" s="602"/>
      <c r="D1021" s="602"/>
      <c r="E1021" s="602"/>
      <c r="F1021" s="602"/>
      <c r="G1021" s="602"/>
      <c r="H1021" s="602"/>
      <c r="I1021" s="602"/>
      <c r="J1021" s="602"/>
      <c r="K1021" s="602"/>
      <c r="L1021" s="602"/>
      <c r="M1021" s="602"/>
    </row>
    <row r="1022" spans="2:13" ht="15">
      <c r="B1022" s="602"/>
      <c r="C1022" s="602"/>
      <c r="D1022" s="602"/>
      <c r="E1022" s="602"/>
      <c r="F1022" s="602"/>
      <c r="G1022" s="602"/>
      <c r="H1022" s="602"/>
      <c r="I1022" s="602"/>
      <c r="J1022" s="602"/>
      <c r="K1022" s="602"/>
      <c r="L1022" s="602"/>
      <c r="M1022" s="602"/>
    </row>
  </sheetData>
  <printOptions horizontalCentered="1" verticalCentered="1"/>
  <pageMargins left="0.75" right="0.75" top="0.8" bottom="1" header="0.5" footer="0.5"/>
  <pageSetup fitToHeight="1" fitToWidth="1" orientation="landscape" scale="43" r:id="rId4"/>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CH66"/>
  <sheetViews>
    <sheetView showGridLines="0" zoomScale="60" zoomScaleNormal="60" workbookViewId="0" topLeftCell="A1">
      <selection activeCell="D23" sqref="D23"/>
    </sheetView>
  </sheetViews>
  <sheetFormatPr defaultColWidth="8.88671875" defaultRowHeight="15"/>
  <cols>
    <col min="1" max="1" width="8.88671875" style="601" customWidth="1"/>
    <col min="2" max="2" width="6.4453125" style="1" customWidth="1"/>
    <col min="3" max="3" width="51.21484375" style="45" customWidth="1"/>
    <col min="4" max="6" width="14.3359375" style="1" customWidth="1"/>
    <col min="7" max="12" width="14.3359375" style="0" customWidth="1"/>
    <col min="13" max="13" width="14.3359375" style="1" customWidth="1"/>
    <col min="14" max="16" width="8.88671875" style="601" customWidth="1"/>
    <col min="17" max="17" width="13.21484375" style="601" customWidth="1"/>
    <col min="18" max="18" width="12.6640625" style="601" customWidth="1"/>
    <col min="19" max="19" width="13.77734375" style="601" customWidth="1"/>
    <col min="20" max="30" width="8.88671875" style="601" customWidth="1"/>
  </cols>
  <sheetData>
    <row r="1" spans="2:13" s="601" customFormat="1" ht="18">
      <c r="B1" s="649"/>
      <c r="C1" s="648"/>
      <c r="D1" s="649"/>
      <c r="E1" s="649"/>
      <c r="F1" s="649"/>
      <c r="M1" s="649"/>
    </row>
    <row r="2" spans="2:13" s="601" customFormat="1" ht="18">
      <c r="B2" s="649"/>
      <c r="C2" s="648"/>
      <c r="D2" s="649"/>
      <c r="E2" s="649"/>
      <c r="F2" s="649"/>
      <c r="M2" s="649"/>
    </row>
    <row r="3" spans="2:13" s="601" customFormat="1" ht="18">
      <c r="B3" s="649"/>
      <c r="C3" s="648"/>
      <c r="D3" s="649"/>
      <c r="E3" s="649"/>
      <c r="F3" s="649"/>
      <c r="M3" s="649"/>
    </row>
    <row r="4" spans="2:13" s="601" customFormat="1" ht="18.75" thickBot="1">
      <c r="B4" s="649"/>
      <c r="C4" s="648"/>
      <c r="D4" s="649"/>
      <c r="E4" s="649"/>
      <c r="F4" s="649"/>
      <c r="M4" s="649"/>
    </row>
    <row r="5" spans="1:86" s="148" customFormat="1" ht="48" customHeight="1">
      <c r="A5" s="731"/>
      <c r="B5" s="829"/>
      <c r="C5" s="551" t="s">
        <v>295</v>
      </c>
      <c r="D5" s="552" t="s">
        <v>16</v>
      </c>
      <c r="E5" s="552" t="s">
        <v>17</v>
      </c>
      <c r="F5" s="552" t="s">
        <v>5</v>
      </c>
      <c r="G5" s="553" t="s">
        <v>32</v>
      </c>
      <c r="H5" s="731"/>
      <c r="I5" s="731"/>
      <c r="J5" s="731"/>
      <c r="K5" s="731"/>
      <c r="L5" s="731"/>
      <c r="M5" s="829"/>
      <c r="N5" s="731"/>
      <c r="O5" s="731"/>
      <c r="P5" s="731"/>
      <c r="Q5" s="731"/>
      <c r="R5" s="731"/>
      <c r="S5" s="731"/>
      <c r="T5" s="731"/>
      <c r="U5" s="731"/>
      <c r="V5" s="731"/>
      <c r="W5" s="731"/>
      <c r="X5" s="731"/>
      <c r="Y5" s="731"/>
      <c r="Z5" s="731"/>
      <c r="AA5" s="731"/>
      <c r="AB5" s="731"/>
      <c r="AC5" s="731"/>
      <c r="AD5" s="731"/>
      <c r="AE5" s="731"/>
      <c r="AF5" s="731"/>
      <c r="AG5" s="731"/>
      <c r="AH5" s="731"/>
      <c r="AI5" s="731"/>
      <c r="AJ5" s="731"/>
      <c r="AK5" s="731"/>
      <c r="AL5" s="731"/>
      <c r="AM5" s="731"/>
      <c r="AN5" s="731"/>
      <c r="AO5" s="731"/>
      <c r="AP5" s="731"/>
      <c r="AQ5" s="731"/>
      <c r="AR5" s="731"/>
      <c r="AS5" s="731"/>
      <c r="AT5" s="731"/>
      <c r="AU5" s="731"/>
      <c r="AV5" s="731"/>
      <c r="AW5" s="731"/>
      <c r="AX5" s="731"/>
      <c r="AY5" s="731"/>
      <c r="AZ5" s="731"/>
      <c r="BA5" s="731"/>
      <c r="BB5" s="731"/>
      <c r="BC5" s="731"/>
      <c r="BD5" s="731"/>
      <c r="BE5" s="731"/>
      <c r="BF5" s="731"/>
      <c r="BG5" s="731"/>
      <c r="BH5" s="731"/>
      <c r="BI5" s="731"/>
      <c r="BJ5" s="731"/>
      <c r="BK5" s="731"/>
      <c r="BL5" s="731"/>
      <c r="BM5" s="731"/>
      <c r="BN5" s="731"/>
      <c r="BO5" s="731"/>
      <c r="BP5" s="731"/>
      <c r="BQ5" s="731"/>
      <c r="BR5" s="731"/>
      <c r="BS5" s="731"/>
      <c r="BT5" s="731"/>
      <c r="BU5" s="731"/>
      <c r="BV5" s="731"/>
      <c r="BW5" s="731"/>
      <c r="BX5" s="731"/>
      <c r="BY5" s="731"/>
      <c r="BZ5" s="731"/>
      <c r="CA5" s="731"/>
      <c r="CB5" s="731"/>
      <c r="CC5" s="731"/>
      <c r="CD5" s="731"/>
      <c r="CE5" s="731"/>
      <c r="CF5" s="731"/>
      <c r="CG5" s="731"/>
      <c r="CH5" s="731"/>
    </row>
    <row r="6" spans="1:86" s="148" customFormat="1" ht="48" customHeight="1" thickBot="1">
      <c r="A6" s="731"/>
      <c r="B6" s="829"/>
      <c r="C6" s="554" t="s">
        <v>296</v>
      </c>
      <c r="D6" s="555">
        <v>0</v>
      </c>
      <c r="E6" s="555">
        <v>0</v>
      </c>
      <c r="F6" s="555">
        <v>0</v>
      </c>
      <c r="G6" s="556">
        <f>SUM(D6:F6)</f>
        <v>0</v>
      </c>
      <c r="H6" s="731"/>
      <c r="I6" s="731"/>
      <c r="J6" s="731"/>
      <c r="K6" s="731"/>
      <c r="L6" s="731"/>
      <c r="M6" s="829"/>
      <c r="N6" s="731"/>
      <c r="O6" s="731"/>
      <c r="P6" s="731"/>
      <c r="Q6" s="731"/>
      <c r="R6" s="731"/>
      <c r="S6" s="731"/>
      <c r="T6" s="731"/>
      <c r="U6" s="731"/>
      <c r="V6" s="731"/>
      <c r="W6" s="731"/>
      <c r="X6" s="731"/>
      <c r="Y6" s="731"/>
      <c r="Z6" s="731"/>
      <c r="AA6" s="731"/>
      <c r="AB6" s="731"/>
      <c r="AC6" s="731"/>
      <c r="AD6" s="731"/>
      <c r="AE6" s="731"/>
      <c r="AF6" s="731"/>
      <c r="AG6" s="731"/>
      <c r="AH6" s="731"/>
      <c r="AI6" s="731"/>
      <c r="AJ6" s="731"/>
      <c r="AK6" s="731"/>
      <c r="AL6" s="731"/>
      <c r="AM6" s="731"/>
      <c r="AN6" s="731"/>
      <c r="AO6" s="731"/>
      <c r="AP6" s="731"/>
      <c r="AQ6" s="731"/>
      <c r="AR6" s="731"/>
      <c r="AS6" s="731"/>
      <c r="AT6" s="731"/>
      <c r="AU6" s="731"/>
      <c r="AV6" s="731"/>
      <c r="AW6" s="731"/>
      <c r="AX6" s="731"/>
      <c r="AY6" s="731"/>
      <c r="AZ6" s="731"/>
      <c r="BA6" s="731"/>
      <c r="BB6" s="731"/>
      <c r="BC6" s="731"/>
      <c r="BD6" s="731"/>
      <c r="BE6" s="731"/>
      <c r="BF6" s="731"/>
      <c r="BG6" s="731"/>
      <c r="BH6" s="731"/>
      <c r="BI6" s="731"/>
      <c r="BJ6" s="731"/>
      <c r="BK6" s="731"/>
      <c r="BL6" s="731"/>
      <c r="BM6" s="731"/>
      <c r="BN6" s="731"/>
      <c r="BO6" s="731"/>
      <c r="BP6" s="731"/>
      <c r="BQ6" s="731"/>
      <c r="BR6" s="731"/>
      <c r="BS6" s="731"/>
      <c r="BT6" s="731"/>
      <c r="BU6" s="731"/>
      <c r="BV6" s="731"/>
      <c r="BW6" s="731"/>
      <c r="BX6" s="731"/>
      <c r="BY6" s="731"/>
      <c r="BZ6" s="731"/>
      <c r="CA6" s="731"/>
      <c r="CB6" s="731"/>
      <c r="CC6" s="731"/>
      <c r="CD6" s="731"/>
      <c r="CE6" s="731"/>
      <c r="CF6" s="731"/>
      <c r="CG6" s="731"/>
      <c r="CH6" s="731"/>
    </row>
    <row r="7" spans="2:13" s="731" customFormat="1" ht="48" customHeight="1" thickBot="1">
      <c r="B7" s="829"/>
      <c r="C7" s="830"/>
      <c r="D7" s="831"/>
      <c r="E7" s="831"/>
      <c r="F7" s="831"/>
      <c r="G7" s="832"/>
      <c r="M7" s="829"/>
    </row>
    <row r="8" spans="1:30" s="148" customFormat="1" ht="48" customHeight="1" thickBot="1">
      <c r="A8" s="731"/>
      <c r="B8" s="841"/>
      <c r="C8" s="842" t="s">
        <v>327</v>
      </c>
      <c r="D8" s="557"/>
      <c r="E8" s="558" t="s">
        <v>16</v>
      </c>
      <c r="F8" s="839"/>
      <c r="G8" s="840"/>
      <c r="H8" s="558" t="s">
        <v>17</v>
      </c>
      <c r="I8" s="839"/>
      <c r="J8" s="558"/>
      <c r="K8" s="558" t="s">
        <v>5</v>
      </c>
      <c r="L8" s="561"/>
      <c r="M8" s="562" t="s">
        <v>43</v>
      </c>
      <c r="N8" s="731"/>
      <c r="O8" s="731"/>
      <c r="P8" s="731"/>
      <c r="Q8" s="731"/>
      <c r="R8" s="731"/>
      <c r="S8" s="731"/>
      <c r="T8" s="731"/>
      <c r="U8" s="731"/>
      <c r="V8" s="731"/>
      <c r="W8" s="731"/>
      <c r="X8" s="731"/>
      <c r="Y8" s="731"/>
      <c r="Z8" s="731"/>
      <c r="AA8" s="731"/>
      <c r="AB8" s="731"/>
      <c r="AC8" s="731"/>
      <c r="AD8" s="731"/>
    </row>
    <row r="9" spans="1:30" s="148" customFormat="1" ht="48" customHeight="1" thickBot="1">
      <c r="A9" s="731"/>
      <c r="B9" s="563" t="s">
        <v>19</v>
      </c>
      <c r="C9" s="560" t="s">
        <v>293</v>
      </c>
      <c r="D9" s="563" t="s">
        <v>18</v>
      </c>
      <c r="E9" s="564" t="s">
        <v>6</v>
      </c>
      <c r="F9" s="565" t="s">
        <v>294</v>
      </c>
      <c r="G9" s="563" t="s">
        <v>18</v>
      </c>
      <c r="H9" s="564" t="s">
        <v>6</v>
      </c>
      <c r="I9" s="565" t="s">
        <v>294</v>
      </c>
      <c r="J9" s="559" t="s">
        <v>18</v>
      </c>
      <c r="K9" s="564" t="s">
        <v>6</v>
      </c>
      <c r="L9" s="565" t="s">
        <v>294</v>
      </c>
      <c r="M9" s="566" t="s">
        <v>294</v>
      </c>
      <c r="N9" s="731"/>
      <c r="O9" s="731"/>
      <c r="P9" s="731"/>
      <c r="Q9" s="731"/>
      <c r="R9" s="731"/>
      <c r="S9" s="731"/>
      <c r="T9" s="731"/>
      <c r="U9" s="731"/>
      <c r="V9" s="731"/>
      <c r="W9" s="731"/>
      <c r="X9" s="731"/>
      <c r="Y9" s="731"/>
      <c r="Z9" s="731"/>
      <c r="AA9" s="731"/>
      <c r="AB9" s="731"/>
      <c r="AC9" s="731"/>
      <c r="AD9" s="731"/>
    </row>
    <row r="10" spans="1:30" s="568" customFormat="1" ht="48" customHeight="1">
      <c r="A10" s="828"/>
      <c r="B10" s="533">
        <v>1</v>
      </c>
      <c r="C10" s="833" t="s">
        <v>0</v>
      </c>
      <c r="D10" s="533">
        <v>0</v>
      </c>
      <c r="E10" s="480">
        <v>0</v>
      </c>
      <c r="F10" s="169">
        <f aca="true" t="shared" si="0" ref="F10:F19">((D10+E10)-(D10*E10))*$D$6</f>
        <v>0</v>
      </c>
      <c r="G10" s="533">
        <v>0</v>
      </c>
      <c r="H10" s="480">
        <v>0</v>
      </c>
      <c r="I10" s="169">
        <f aca="true" t="shared" si="1" ref="I10:I19">((G10+H10)-(G10*H10))*$E$6</f>
        <v>0</v>
      </c>
      <c r="J10" s="836">
        <v>0</v>
      </c>
      <c r="K10" s="480">
        <v>0</v>
      </c>
      <c r="L10" s="169">
        <f aca="true" t="shared" si="2" ref="L10:L19">((J10+K10)-(J10*K10))*$F$6</f>
        <v>0</v>
      </c>
      <c r="M10" s="567">
        <f aca="true" t="shared" si="3" ref="M10:M19">SUM(F10+I10+L10)</f>
        <v>0</v>
      </c>
      <c r="N10" s="828"/>
      <c r="O10" s="828"/>
      <c r="P10" s="828"/>
      <c r="Q10" s="828"/>
      <c r="R10" s="828"/>
      <c r="S10" s="828"/>
      <c r="T10" s="828"/>
      <c r="U10" s="828"/>
      <c r="V10" s="828"/>
      <c r="W10" s="828"/>
      <c r="X10" s="828"/>
      <c r="Y10" s="828"/>
      <c r="Z10" s="828"/>
      <c r="AA10" s="828"/>
      <c r="AB10" s="828"/>
      <c r="AC10" s="828"/>
      <c r="AD10" s="828"/>
    </row>
    <row r="11" spans="1:30" s="568" customFormat="1" ht="48" customHeight="1">
      <c r="A11" s="828"/>
      <c r="B11" s="536">
        <v>2</v>
      </c>
      <c r="C11" s="834" t="s">
        <v>0</v>
      </c>
      <c r="D11" s="536">
        <v>0</v>
      </c>
      <c r="E11" s="538">
        <v>0</v>
      </c>
      <c r="F11" s="569">
        <f t="shared" si="0"/>
        <v>0</v>
      </c>
      <c r="G11" s="536">
        <v>0</v>
      </c>
      <c r="H11" s="538">
        <v>0</v>
      </c>
      <c r="I11" s="569">
        <f t="shared" si="1"/>
        <v>0</v>
      </c>
      <c r="J11" s="837">
        <v>0</v>
      </c>
      <c r="K11" s="538">
        <v>0</v>
      </c>
      <c r="L11" s="569">
        <f t="shared" si="2"/>
        <v>0</v>
      </c>
      <c r="M11" s="567">
        <f>SUM(F11+I11+L11)</f>
        <v>0</v>
      </c>
      <c r="N11" s="828"/>
      <c r="O11" s="828"/>
      <c r="P11" s="828"/>
      <c r="Q11" s="828"/>
      <c r="R11" s="828"/>
      <c r="S11" s="828"/>
      <c r="T11" s="828"/>
      <c r="U11" s="828"/>
      <c r="V11" s="828"/>
      <c r="W11" s="828"/>
      <c r="X11" s="828"/>
      <c r="Y11" s="828"/>
      <c r="Z11" s="828"/>
      <c r="AA11" s="828"/>
      <c r="AB11" s="828"/>
      <c r="AC11" s="828"/>
      <c r="AD11" s="828"/>
    </row>
    <row r="12" spans="1:30" s="568" customFormat="1" ht="48" customHeight="1">
      <c r="A12" s="828"/>
      <c r="B12" s="536">
        <v>3</v>
      </c>
      <c r="C12" s="834" t="s">
        <v>0</v>
      </c>
      <c r="D12" s="536">
        <v>0</v>
      </c>
      <c r="E12" s="538">
        <v>0</v>
      </c>
      <c r="F12" s="569">
        <f t="shared" si="0"/>
        <v>0</v>
      </c>
      <c r="G12" s="536">
        <v>0</v>
      </c>
      <c r="H12" s="538">
        <v>0</v>
      </c>
      <c r="I12" s="569">
        <f t="shared" si="1"/>
        <v>0</v>
      </c>
      <c r="J12" s="837">
        <v>0</v>
      </c>
      <c r="K12" s="538">
        <v>0</v>
      </c>
      <c r="L12" s="569">
        <f t="shared" si="2"/>
        <v>0</v>
      </c>
      <c r="M12" s="567">
        <f t="shared" si="3"/>
        <v>0</v>
      </c>
      <c r="N12" s="828"/>
      <c r="O12" s="828"/>
      <c r="P12" s="828"/>
      <c r="Q12" s="828"/>
      <c r="R12" s="828"/>
      <c r="S12" s="828"/>
      <c r="T12" s="828"/>
      <c r="U12" s="828"/>
      <c r="V12" s="828"/>
      <c r="W12" s="828"/>
      <c r="X12" s="828"/>
      <c r="Y12" s="828"/>
      <c r="Z12" s="828"/>
      <c r="AA12" s="828"/>
      <c r="AB12" s="828"/>
      <c r="AC12" s="828"/>
      <c r="AD12" s="828"/>
    </row>
    <row r="13" spans="1:30" s="568" customFormat="1" ht="48" customHeight="1">
      <c r="A13" s="828"/>
      <c r="B13" s="536">
        <v>4</v>
      </c>
      <c r="C13" s="834" t="s">
        <v>0</v>
      </c>
      <c r="D13" s="536">
        <v>0</v>
      </c>
      <c r="E13" s="538">
        <v>0</v>
      </c>
      <c r="F13" s="569">
        <f t="shared" si="0"/>
        <v>0</v>
      </c>
      <c r="G13" s="536">
        <v>0</v>
      </c>
      <c r="H13" s="538">
        <v>0</v>
      </c>
      <c r="I13" s="569">
        <f t="shared" si="1"/>
        <v>0</v>
      </c>
      <c r="J13" s="837">
        <v>0</v>
      </c>
      <c r="K13" s="538">
        <v>0</v>
      </c>
      <c r="L13" s="569">
        <f t="shared" si="2"/>
        <v>0</v>
      </c>
      <c r="M13" s="567">
        <f t="shared" si="3"/>
        <v>0</v>
      </c>
      <c r="N13" s="828"/>
      <c r="O13" s="828"/>
      <c r="P13" s="828"/>
      <c r="Q13" s="828"/>
      <c r="R13" s="828"/>
      <c r="S13" s="828"/>
      <c r="T13" s="828"/>
      <c r="U13" s="828"/>
      <c r="V13" s="828"/>
      <c r="W13" s="828"/>
      <c r="X13" s="828"/>
      <c r="Y13" s="828"/>
      <c r="Z13" s="828"/>
      <c r="AA13" s="828"/>
      <c r="AB13" s="828"/>
      <c r="AC13" s="828"/>
      <c r="AD13" s="828"/>
    </row>
    <row r="14" spans="1:30" s="568" customFormat="1" ht="48" customHeight="1">
      <c r="A14" s="828"/>
      <c r="B14" s="536">
        <v>5</v>
      </c>
      <c r="C14" s="834" t="s">
        <v>0</v>
      </c>
      <c r="D14" s="536">
        <v>0</v>
      </c>
      <c r="E14" s="538">
        <v>0</v>
      </c>
      <c r="F14" s="569">
        <f t="shared" si="0"/>
        <v>0</v>
      </c>
      <c r="G14" s="536">
        <v>0</v>
      </c>
      <c r="H14" s="538">
        <v>0</v>
      </c>
      <c r="I14" s="569">
        <f t="shared" si="1"/>
        <v>0</v>
      </c>
      <c r="J14" s="837">
        <v>0</v>
      </c>
      <c r="K14" s="538">
        <v>0</v>
      </c>
      <c r="L14" s="569">
        <f t="shared" si="2"/>
        <v>0</v>
      </c>
      <c r="M14" s="567">
        <f t="shared" si="3"/>
        <v>0</v>
      </c>
      <c r="N14" s="828"/>
      <c r="O14" s="828"/>
      <c r="P14" s="828"/>
      <c r="Q14" s="828"/>
      <c r="R14" s="828"/>
      <c r="S14" s="828"/>
      <c r="T14" s="828"/>
      <c r="U14" s="828"/>
      <c r="V14" s="828"/>
      <c r="W14" s="828"/>
      <c r="X14" s="828"/>
      <c r="Y14" s="828"/>
      <c r="Z14" s="828"/>
      <c r="AA14" s="828"/>
      <c r="AB14" s="828"/>
      <c r="AC14" s="828"/>
      <c r="AD14" s="828"/>
    </row>
    <row r="15" spans="1:30" s="568" customFormat="1" ht="48" customHeight="1">
      <c r="A15" s="828"/>
      <c r="B15" s="536">
        <v>6</v>
      </c>
      <c r="C15" s="834" t="s">
        <v>0</v>
      </c>
      <c r="D15" s="536">
        <v>0</v>
      </c>
      <c r="E15" s="538">
        <v>0</v>
      </c>
      <c r="F15" s="569">
        <f t="shared" si="0"/>
        <v>0</v>
      </c>
      <c r="G15" s="536">
        <v>0</v>
      </c>
      <c r="H15" s="538">
        <v>0</v>
      </c>
      <c r="I15" s="569">
        <f t="shared" si="1"/>
        <v>0</v>
      </c>
      <c r="J15" s="837">
        <v>0</v>
      </c>
      <c r="K15" s="538">
        <v>0</v>
      </c>
      <c r="L15" s="569">
        <f t="shared" si="2"/>
        <v>0</v>
      </c>
      <c r="M15" s="567">
        <f t="shared" si="3"/>
        <v>0</v>
      </c>
      <c r="N15" s="828"/>
      <c r="O15" s="828"/>
      <c r="P15" s="828"/>
      <c r="Q15" s="828"/>
      <c r="R15" s="828"/>
      <c r="S15" s="828"/>
      <c r="T15" s="828"/>
      <c r="U15" s="828"/>
      <c r="V15" s="828"/>
      <c r="W15" s="828"/>
      <c r="X15" s="828"/>
      <c r="Y15" s="828"/>
      <c r="Z15" s="828"/>
      <c r="AA15" s="828"/>
      <c r="AB15" s="828"/>
      <c r="AC15" s="828"/>
      <c r="AD15" s="828"/>
    </row>
    <row r="16" spans="1:30" s="568" customFormat="1" ht="48" customHeight="1">
      <c r="A16" s="828"/>
      <c r="B16" s="536">
        <v>7</v>
      </c>
      <c r="C16" s="834" t="s">
        <v>0</v>
      </c>
      <c r="D16" s="536">
        <v>0</v>
      </c>
      <c r="E16" s="538">
        <v>0</v>
      </c>
      <c r="F16" s="569">
        <f t="shared" si="0"/>
        <v>0</v>
      </c>
      <c r="G16" s="536">
        <v>0</v>
      </c>
      <c r="H16" s="538">
        <v>0</v>
      </c>
      <c r="I16" s="569">
        <f t="shared" si="1"/>
        <v>0</v>
      </c>
      <c r="J16" s="837">
        <v>0</v>
      </c>
      <c r="K16" s="538">
        <v>0</v>
      </c>
      <c r="L16" s="569">
        <f t="shared" si="2"/>
        <v>0</v>
      </c>
      <c r="M16" s="567">
        <f t="shared" si="3"/>
        <v>0</v>
      </c>
      <c r="N16" s="828"/>
      <c r="O16" s="828"/>
      <c r="P16" s="828"/>
      <c r="Q16" s="828"/>
      <c r="R16" s="828"/>
      <c r="S16" s="828"/>
      <c r="T16" s="828"/>
      <c r="U16" s="828"/>
      <c r="V16" s="828"/>
      <c r="W16" s="828"/>
      <c r="X16" s="828"/>
      <c r="Y16" s="828"/>
      <c r="Z16" s="828"/>
      <c r="AA16" s="828"/>
      <c r="AB16" s="828"/>
      <c r="AC16" s="828"/>
      <c r="AD16" s="828"/>
    </row>
    <row r="17" spans="1:30" s="568" customFormat="1" ht="48" customHeight="1">
      <c r="A17" s="828"/>
      <c r="B17" s="536">
        <v>8</v>
      </c>
      <c r="C17" s="834" t="s">
        <v>0</v>
      </c>
      <c r="D17" s="536">
        <v>0</v>
      </c>
      <c r="E17" s="538">
        <v>0</v>
      </c>
      <c r="F17" s="569">
        <f t="shared" si="0"/>
        <v>0</v>
      </c>
      <c r="G17" s="536">
        <v>0</v>
      </c>
      <c r="H17" s="538">
        <v>0</v>
      </c>
      <c r="I17" s="569">
        <f t="shared" si="1"/>
        <v>0</v>
      </c>
      <c r="J17" s="837">
        <v>0</v>
      </c>
      <c r="K17" s="538">
        <v>0</v>
      </c>
      <c r="L17" s="569">
        <f t="shared" si="2"/>
        <v>0</v>
      </c>
      <c r="M17" s="567">
        <f t="shared" si="3"/>
        <v>0</v>
      </c>
      <c r="N17" s="828"/>
      <c r="O17" s="828"/>
      <c r="P17" s="828"/>
      <c r="Q17" s="828"/>
      <c r="R17" s="828"/>
      <c r="S17" s="828"/>
      <c r="T17" s="828"/>
      <c r="U17" s="828"/>
      <c r="V17" s="828"/>
      <c r="W17" s="828"/>
      <c r="X17" s="828"/>
      <c r="Y17" s="828"/>
      <c r="Z17" s="828"/>
      <c r="AA17" s="828"/>
      <c r="AB17" s="828"/>
      <c r="AC17" s="828"/>
      <c r="AD17" s="828"/>
    </row>
    <row r="18" spans="1:30" s="568" customFormat="1" ht="48" customHeight="1">
      <c r="A18" s="828"/>
      <c r="B18" s="536">
        <v>9</v>
      </c>
      <c r="C18" s="834" t="s">
        <v>0</v>
      </c>
      <c r="D18" s="536">
        <v>0</v>
      </c>
      <c r="E18" s="538">
        <v>0</v>
      </c>
      <c r="F18" s="569">
        <f t="shared" si="0"/>
        <v>0</v>
      </c>
      <c r="G18" s="536">
        <v>0</v>
      </c>
      <c r="H18" s="538">
        <v>0</v>
      </c>
      <c r="I18" s="569">
        <f t="shared" si="1"/>
        <v>0</v>
      </c>
      <c r="J18" s="837">
        <v>0</v>
      </c>
      <c r="K18" s="538">
        <v>0</v>
      </c>
      <c r="L18" s="569">
        <f t="shared" si="2"/>
        <v>0</v>
      </c>
      <c r="M18" s="567">
        <f t="shared" si="3"/>
        <v>0</v>
      </c>
      <c r="N18" s="828"/>
      <c r="O18" s="828"/>
      <c r="P18" s="828"/>
      <c r="Q18" s="828"/>
      <c r="R18" s="828"/>
      <c r="S18" s="828"/>
      <c r="T18" s="828"/>
      <c r="U18" s="828"/>
      <c r="V18" s="828"/>
      <c r="W18" s="828"/>
      <c r="X18" s="828"/>
      <c r="Y18" s="828"/>
      <c r="Z18" s="828"/>
      <c r="AA18" s="828"/>
      <c r="AB18" s="828"/>
      <c r="AC18" s="828"/>
      <c r="AD18" s="828"/>
    </row>
    <row r="19" spans="1:30" s="568" customFormat="1" ht="48" customHeight="1" thickBot="1">
      <c r="A19" s="828"/>
      <c r="B19" s="542">
        <v>10</v>
      </c>
      <c r="C19" s="835" t="s">
        <v>0</v>
      </c>
      <c r="D19" s="542">
        <v>0</v>
      </c>
      <c r="E19" s="544">
        <v>0</v>
      </c>
      <c r="F19" s="175">
        <f t="shared" si="0"/>
        <v>0</v>
      </c>
      <c r="G19" s="542">
        <v>0</v>
      </c>
      <c r="H19" s="544">
        <v>0</v>
      </c>
      <c r="I19" s="175">
        <f t="shared" si="1"/>
        <v>0</v>
      </c>
      <c r="J19" s="838">
        <v>0</v>
      </c>
      <c r="K19" s="544">
        <v>0</v>
      </c>
      <c r="L19" s="175">
        <f t="shared" si="2"/>
        <v>0</v>
      </c>
      <c r="M19" s="570">
        <f t="shared" si="3"/>
        <v>0</v>
      </c>
      <c r="N19" s="828"/>
      <c r="O19" s="828"/>
      <c r="P19" s="828"/>
      <c r="Q19" s="828"/>
      <c r="R19" s="828"/>
      <c r="S19" s="828"/>
      <c r="T19" s="828"/>
      <c r="U19" s="828"/>
      <c r="V19" s="828"/>
      <c r="W19" s="828"/>
      <c r="X19" s="828"/>
      <c r="Y19" s="828"/>
      <c r="Z19" s="828"/>
      <c r="AA19" s="828"/>
      <c r="AB19" s="828"/>
      <c r="AC19" s="828"/>
      <c r="AD19" s="828"/>
    </row>
    <row r="20" spans="2:13" s="601" customFormat="1" ht="24.75" customHeight="1">
      <c r="B20" s="649"/>
      <c r="C20" s="648"/>
      <c r="D20" s="649"/>
      <c r="E20" s="649"/>
      <c r="F20" s="649"/>
      <c r="M20" s="649"/>
    </row>
    <row r="21" spans="2:13" s="601" customFormat="1" ht="24.75" customHeight="1">
      <c r="B21" s="649"/>
      <c r="C21" s="648"/>
      <c r="D21" s="649"/>
      <c r="E21" s="649"/>
      <c r="F21" s="649"/>
      <c r="M21" s="649"/>
    </row>
    <row r="22" spans="2:13" s="601" customFormat="1" ht="24.75" customHeight="1">
      <c r="B22" s="649"/>
      <c r="C22" s="648"/>
      <c r="D22" s="649"/>
      <c r="E22" s="649"/>
      <c r="F22" s="649"/>
      <c r="M22" s="649"/>
    </row>
    <row r="23" spans="2:13" s="601" customFormat="1" ht="24.75" customHeight="1">
      <c r="B23" s="649"/>
      <c r="C23" s="648"/>
      <c r="D23" s="649"/>
      <c r="E23" s="649"/>
      <c r="F23" s="649"/>
      <c r="M23" s="649"/>
    </row>
    <row r="24" spans="2:13" s="601" customFormat="1" ht="14.25" customHeight="1">
      <c r="B24" s="649"/>
      <c r="C24" s="648"/>
      <c r="D24" s="649"/>
      <c r="E24" s="649"/>
      <c r="F24" s="649"/>
      <c r="M24" s="649"/>
    </row>
    <row r="25" spans="2:19" s="601" customFormat="1" ht="24.75" customHeight="1">
      <c r="B25" s="649"/>
      <c r="C25" s="648"/>
      <c r="D25" s="649"/>
      <c r="E25" s="649"/>
      <c r="F25" s="649"/>
      <c r="M25" s="649"/>
      <c r="P25" s="657"/>
      <c r="Q25" s="657"/>
      <c r="R25" s="657"/>
      <c r="S25" s="657"/>
    </row>
    <row r="26" spans="2:19" s="601" customFormat="1" ht="24.75" customHeight="1">
      <c r="B26" s="649"/>
      <c r="C26" s="648"/>
      <c r="D26" s="649"/>
      <c r="E26" s="649"/>
      <c r="F26" s="649"/>
      <c r="M26" s="649"/>
      <c r="P26" s="657"/>
      <c r="Q26" s="657"/>
      <c r="R26" s="657"/>
      <c r="S26" s="657"/>
    </row>
    <row r="27" spans="2:19" s="601" customFormat="1" ht="24.75" customHeight="1">
      <c r="B27" s="649"/>
      <c r="C27" s="648"/>
      <c r="D27" s="649"/>
      <c r="E27" s="649"/>
      <c r="F27" s="649"/>
      <c r="M27" s="649"/>
      <c r="P27" s="657"/>
      <c r="Q27" s="657"/>
      <c r="R27" s="657"/>
      <c r="S27" s="657"/>
    </row>
    <row r="28" spans="2:19" s="601" customFormat="1" ht="24.75" customHeight="1">
      <c r="B28" s="649"/>
      <c r="C28" s="648"/>
      <c r="D28" s="649"/>
      <c r="E28" s="649"/>
      <c r="F28" s="649"/>
      <c r="M28" s="649"/>
      <c r="P28" s="657"/>
      <c r="Q28" s="657"/>
      <c r="R28" s="657"/>
      <c r="S28" s="657"/>
    </row>
    <row r="29" spans="2:13" s="601" customFormat="1" ht="17.25">
      <c r="B29" s="649"/>
      <c r="C29" s="648"/>
      <c r="D29" s="649"/>
      <c r="E29" s="649"/>
      <c r="F29" s="649"/>
      <c r="M29" s="649"/>
    </row>
    <row r="30" spans="2:13" s="601" customFormat="1" ht="17.25">
      <c r="B30" s="649"/>
      <c r="C30" s="648"/>
      <c r="D30" s="649"/>
      <c r="E30" s="649"/>
      <c r="F30" s="649"/>
      <c r="M30" s="649"/>
    </row>
    <row r="31" spans="2:13" s="601" customFormat="1" ht="17.25">
      <c r="B31" s="649"/>
      <c r="C31" s="648"/>
      <c r="D31" s="649"/>
      <c r="E31" s="649"/>
      <c r="F31" s="649"/>
      <c r="M31" s="649"/>
    </row>
    <row r="32" spans="2:13" s="601" customFormat="1" ht="22.5" customHeight="1">
      <c r="B32" s="649"/>
      <c r="C32" s="648"/>
      <c r="D32" s="649"/>
      <c r="E32" s="649"/>
      <c r="F32" s="649"/>
      <c r="M32" s="649"/>
    </row>
    <row r="33" spans="2:13" ht="22.5" customHeight="1">
      <c r="B33" s="649"/>
      <c r="C33" s="648"/>
      <c r="D33" s="649"/>
      <c r="E33" s="649"/>
      <c r="F33" s="649"/>
      <c r="G33" s="601"/>
      <c r="H33" s="601"/>
      <c r="I33" s="601"/>
      <c r="J33" s="601"/>
      <c r="K33" s="601"/>
      <c r="L33" s="601"/>
      <c r="M33" s="649"/>
    </row>
    <row r="34" spans="2:13" ht="22.5" customHeight="1">
      <c r="B34" s="649"/>
      <c r="C34" s="648"/>
      <c r="D34" s="649"/>
      <c r="E34" s="649"/>
      <c r="F34" s="649"/>
      <c r="G34" s="601"/>
      <c r="H34" s="601"/>
      <c r="I34" s="601"/>
      <c r="J34" s="601"/>
      <c r="K34" s="601"/>
      <c r="L34" s="601"/>
      <c r="M34" s="649"/>
    </row>
    <row r="35" spans="2:13" ht="22.5" customHeight="1">
      <c r="B35" s="649"/>
      <c r="C35" s="648"/>
      <c r="D35" s="649"/>
      <c r="E35" s="649"/>
      <c r="F35" s="649"/>
      <c r="G35" s="601"/>
      <c r="H35" s="601"/>
      <c r="I35" s="601"/>
      <c r="J35" s="601"/>
      <c r="K35" s="601"/>
      <c r="L35" s="601"/>
      <c r="M35" s="649"/>
    </row>
    <row r="36" spans="2:13" ht="22.5" customHeight="1">
      <c r="B36" s="649"/>
      <c r="C36" s="648"/>
      <c r="D36" s="649"/>
      <c r="E36" s="649"/>
      <c r="F36" s="649"/>
      <c r="G36" s="601"/>
      <c r="H36" s="601"/>
      <c r="I36" s="601"/>
      <c r="J36" s="601"/>
      <c r="K36" s="601"/>
      <c r="L36" s="601"/>
      <c r="M36" s="649"/>
    </row>
    <row r="37" spans="2:13" ht="22.5" customHeight="1">
      <c r="B37" s="649"/>
      <c r="C37" s="648"/>
      <c r="D37" s="649"/>
      <c r="E37" s="649"/>
      <c r="F37" s="649"/>
      <c r="G37" s="601"/>
      <c r="H37" s="601"/>
      <c r="I37" s="601"/>
      <c r="J37" s="601"/>
      <c r="K37" s="601"/>
      <c r="L37" s="601"/>
      <c r="M37" s="649"/>
    </row>
    <row r="38" spans="2:13" ht="22.5" customHeight="1">
      <c r="B38" s="649"/>
      <c r="C38" s="648"/>
      <c r="D38" s="649"/>
      <c r="E38" s="649"/>
      <c r="F38" s="649"/>
      <c r="G38" s="601"/>
      <c r="H38" s="601"/>
      <c r="I38" s="601"/>
      <c r="J38" s="601"/>
      <c r="K38" s="601"/>
      <c r="L38" s="601"/>
      <c r="M38" s="649"/>
    </row>
    <row r="39" spans="2:13" ht="17.25">
      <c r="B39" s="649"/>
      <c r="C39" s="648"/>
      <c r="D39" s="649"/>
      <c r="E39" s="649"/>
      <c r="F39" s="649"/>
      <c r="G39" s="601"/>
      <c r="H39" s="601"/>
      <c r="I39" s="601"/>
      <c r="J39" s="601"/>
      <c r="K39" s="601"/>
      <c r="L39" s="601"/>
      <c r="M39" s="649"/>
    </row>
    <row r="40" spans="2:13" ht="17.25">
      <c r="B40" s="649"/>
      <c r="C40" s="648"/>
      <c r="D40" s="649"/>
      <c r="E40" s="649"/>
      <c r="F40" s="649"/>
      <c r="G40" s="601"/>
      <c r="H40" s="601"/>
      <c r="I40" s="601"/>
      <c r="J40" s="601"/>
      <c r="K40" s="601"/>
      <c r="L40" s="601"/>
      <c r="M40" s="649"/>
    </row>
    <row r="41" spans="2:13" ht="17.25">
      <c r="B41" s="649"/>
      <c r="C41" s="648"/>
      <c r="D41" s="649"/>
      <c r="E41" s="649"/>
      <c r="F41" s="649"/>
      <c r="G41" s="601"/>
      <c r="H41" s="601"/>
      <c r="I41" s="601"/>
      <c r="J41" s="601"/>
      <c r="K41" s="601"/>
      <c r="L41" s="601"/>
      <c r="M41" s="649"/>
    </row>
    <row r="42" spans="2:13" ht="17.25">
      <c r="B42" s="649"/>
      <c r="C42" s="648"/>
      <c r="D42" s="649"/>
      <c r="E42" s="649"/>
      <c r="F42" s="649"/>
      <c r="G42" s="601"/>
      <c r="H42" s="601"/>
      <c r="I42" s="601"/>
      <c r="J42" s="601"/>
      <c r="K42" s="601"/>
      <c r="L42" s="601"/>
      <c r="M42" s="649"/>
    </row>
    <row r="43" spans="2:13" ht="17.25">
      <c r="B43" s="649"/>
      <c r="C43" s="648"/>
      <c r="D43" s="649"/>
      <c r="E43" s="649"/>
      <c r="F43" s="649"/>
      <c r="G43" s="601"/>
      <c r="H43" s="601"/>
      <c r="I43" s="601"/>
      <c r="J43" s="601"/>
      <c r="K43" s="601"/>
      <c r="L43" s="601"/>
      <c r="M43" s="649"/>
    </row>
    <row r="44" spans="2:13" ht="17.25">
      <c r="B44" s="649"/>
      <c r="C44" s="648"/>
      <c r="D44" s="649"/>
      <c r="E44" s="649"/>
      <c r="F44" s="649"/>
      <c r="G44" s="601"/>
      <c r="H44" s="601"/>
      <c r="I44" s="601"/>
      <c r="J44" s="601"/>
      <c r="K44" s="601"/>
      <c r="L44" s="601"/>
      <c r="M44" s="649"/>
    </row>
    <row r="45" spans="2:13" ht="17.25">
      <c r="B45" s="649"/>
      <c r="C45" s="648"/>
      <c r="D45" s="649"/>
      <c r="E45" s="649"/>
      <c r="F45" s="649"/>
      <c r="G45" s="601"/>
      <c r="H45" s="601"/>
      <c r="I45" s="601"/>
      <c r="J45" s="601"/>
      <c r="K45" s="601"/>
      <c r="L45" s="601"/>
      <c r="M45" s="649"/>
    </row>
    <row r="46" spans="2:13" ht="17.25">
      <c r="B46" s="649"/>
      <c r="C46" s="648"/>
      <c r="D46" s="649"/>
      <c r="E46" s="649"/>
      <c r="F46" s="649"/>
      <c r="G46" s="601"/>
      <c r="H46" s="601"/>
      <c r="I46" s="601"/>
      <c r="J46" s="601"/>
      <c r="K46" s="601"/>
      <c r="L46" s="601"/>
      <c r="M46" s="649"/>
    </row>
    <row r="47" spans="2:13" ht="17.25">
      <c r="B47" s="649"/>
      <c r="C47" s="648"/>
      <c r="D47" s="649"/>
      <c r="E47" s="649"/>
      <c r="F47" s="649"/>
      <c r="G47" s="601"/>
      <c r="H47" s="601"/>
      <c r="I47" s="601"/>
      <c r="J47" s="601"/>
      <c r="K47" s="601"/>
      <c r="L47" s="601"/>
      <c r="M47" s="649"/>
    </row>
    <row r="48" spans="2:13" ht="17.25">
      <c r="B48" s="649"/>
      <c r="C48" s="648"/>
      <c r="D48" s="649"/>
      <c r="E48" s="649"/>
      <c r="F48" s="649"/>
      <c r="G48" s="601"/>
      <c r="H48" s="601"/>
      <c r="I48" s="601"/>
      <c r="J48" s="601"/>
      <c r="K48" s="601"/>
      <c r="L48" s="601"/>
      <c r="M48" s="649"/>
    </row>
    <row r="49" spans="2:13" ht="17.25">
      <c r="B49" s="649"/>
      <c r="C49" s="648"/>
      <c r="D49" s="649"/>
      <c r="E49" s="649"/>
      <c r="F49" s="649"/>
      <c r="G49" s="601"/>
      <c r="H49" s="601"/>
      <c r="I49" s="601"/>
      <c r="J49" s="601"/>
      <c r="K49" s="601"/>
      <c r="L49" s="601"/>
      <c r="M49" s="649"/>
    </row>
    <row r="50" spans="2:13" ht="17.25">
      <c r="B50" s="649"/>
      <c r="C50" s="648"/>
      <c r="D50" s="649"/>
      <c r="E50" s="649"/>
      <c r="F50" s="649"/>
      <c r="G50" s="601"/>
      <c r="H50" s="601"/>
      <c r="I50" s="601"/>
      <c r="J50" s="601"/>
      <c r="K50" s="601"/>
      <c r="L50" s="601"/>
      <c r="M50" s="649"/>
    </row>
    <row r="51" spans="2:13" ht="17.25">
      <c r="B51" s="649"/>
      <c r="C51" s="648"/>
      <c r="D51" s="649"/>
      <c r="E51" s="649"/>
      <c r="F51" s="649"/>
      <c r="G51" s="601"/>
      <c r="H51" s="601"/>
      <c r="I51" s="601"/>
      <c r="J51" s="601"/>
      <c r="K51" s="601"/>
      <c r="L51" s="601"/>
      <c r="M51" s="649"/>
    </row>
    <row r="52" spans="2:13" ht="17.25">
      <c r="B52" s="649"/>
      <c r="C52" s="648"/>
      <c r="D52" s="649"/>
      <c r="E52" s="649"/>
      <c r="F52" s="649"/>
      <c r="G52" s="601"/>
      <c r="H52" s="601"/>
      <c r="I52" s="601"/>
      <c r="J52" s="601"/>
      <c r="K52" s="601"/>
      <c r="L52" s="601"/>
      <c r="M52" s="649"/>
    </row>
    <row r="53" spans="2:13" ht="17.25">
      <c r="B53" s="649"/>
      <c r="C53" s="648"/>
      <c r="D53" s="649"/>
      <c r="E53" s="649"/>
      <c r="F53" s="649"/>
      <c r="G53" s="601"/>
      <c r="H53" s="601"/>
      <c r="I53" s="601"/>
      <c r="J53" s="601"/>
      <c r="K53" s="601"/>
      <c r="L53" s="601"/>
      <c r="M53" s="649"/>
    </row>
    <row r="54" spans="2:13" ht="17.25">
      <c r="B54" s="649"/>
      <c r="C54" s="648"/>
      <c r="D54" s="649"/>
      <c r="E54" s="649"/>
      <c r="F54" s="649"/>
      <c r="G54" s="601"/>
      <c r="H54" s="601"/>
      <c r="I54" s="601"/>
      <c r="J54" s="601"/>
      <c r="K54" s="601"/>
      <c r="L54" s="601"/>
      <c r="M54" s="649"/>
    </row>
    <row r="55" spans="2:13" ht="17.25">
      <c r="B55" s="649"/>
      <c r="C55" s="648"/>
      <c r="D55" s="649"/>
      <c r="E55" s="649"/>
      <c r="F55" s="649"/>
      <c r="G55" s="601"/>
      <c r="H55" s="601"/>
      <c r="I55" s="601"/>
      <c r="J55" s="601"/>
      <c r="K55" s="601"/>
      <c r="L55" s="601"/>
      <c r="M55" s="649"/>
    </row>
    <row r="56" spans="2:13" ht="17.25">
      <c r="B56" s="649"/>
      <c r="C56" s="648"/>
      <c r="D56" s="649"/>
      <c r="E56" s="649"/>
      <c r="F56" s="649"/>
      <c r="G56" s="601"/>
      <c r="H56" s="601"/>
      <c r="I56" s="601"/>
      <c r="J56" s="601"/>
      <c r="K56" s="601"/>
      <c r="L56" s="601"/>
      <c r="M56" s="649"/>
    </row>
    <row r="57" spans="2:13" ht="17.25">
      <c r="B57" s="649"/>
      <c r="C57" s="648"/>
      <c r="D57" s="649"/>
      <c r="E57" s="649"/>
      <c r="F57" s="649"/>
      <c r="G57" s="601"/>
      <c r="H57" s="601"/>
      <c r="I57" s="601"/>
      <c r="J57" s="601"/>
      <c r="K57" s="601"/>
      <c r="L57" s="601"/>
      <c r="M57" s="649"/>
    </row>
    <row r="58" spans="2:13" ht="17.25">
      <c r="B58" s="649"/>
      <c r="C58" s="648"/>
      <c r="D58" s="649"/>
      <c r="E58" s="649"/>
      <c r="F58" s="649"/>
      <c r="G58" s="601"/>
      <c r="H58" s="601"/>
      <c r="I58" s="601"/>
      <c r="J58" s="601"/>
      <c r="K58" s="601"/>
      <c r="L58" s="601"/>
      <c r="M58" s="649"/>
    </row>
    <row r="59" spans="2:13" ht="17.25">
      <c r="B59" s="649"/>
      <c r="C59" s="648"/>
      <c r="D59" s="649"/>
      <c r="E59" s="649"/>
      <c r="F59" s="649"/>
      <c r="G59" s="601"/>
      <c r="H59" s="601"/>
      <c r="I59" s="601"/>
      <c r="J59" s="601"/>
      <c r="K59" s="601"/>
      <c r="L59" s="601"/>
      <c r="M59" s="649"/>
    </row>
    <row r="60" spans="2:13" ht="17.25">
      <c r="B60" s="649"/>
      <c r="C60" s="648"/>
      <c r="D60" s="649"/>
      <c r="E60" s="649"/>
      <c r="F60" s="649"/>
      <c r="G60" s="601"/>
      <c r="H60" s="601"/>
      <c r="I60" s="601"/>
      <c r="J60" s="601"/>
      <c r="K60" s="601"/>
      <c r="L60" s="601"/>
      <c r="M60" s="649"/>
    </row>
    <row r="61" spans="2:13" ht="17.25">
      <c r="B61" s="649"/>
      <c r="C61" s="648"/>
      <c r="D61" s="649"/>
      <c r="E61" s="649"/>
      <c r="F61" s="649"/>
      <c r="G61" s="601"/>
      <c r="H61" s="601"/>
      <c r="I61" s="601"/>
      <c r="J61" s="601"/>
      <c r="K61" s="601"/>
      <c r="L61" s="601"/>
      <c r="M61" s="649"/>
    </row>
    <row r="62" spans="2:13" ht="17.25">
      <c r="B62" s="649"/>
      <c r="C62" s="648"/>
      <c r="D62" s="649"/>
      <c r="E62" s="649"/>
      <c r="F62" s="649"/>
      <c r="G62" s="601"/>
      <c r="H62" s="601"/>
      <c r="I62" s="601"/>
      <c r="J62" s="601"/>
      <c r="K62" s="601"/>
      <c r="L62" s="601"/>
      <c r="M62" s="649"/>
    </row>
    <row r="63" spans="2:13" ht="17.25">
      <c r="B63" s="649"/>
      <c r="C63" s="648"/>
      <c r="D63" s="649"/>
      <c r="E63" s="649"/>
      <c r="F63" s="649"/>
      <c r="G63" s="601"/>
      <c r="H63" s="601"/>
      <c r="I63" s="601"/>
      <c r="J63" s="601"/>
      <c r="K63" s="601"/>
      <c r="L63" s="601"/>
      <c r="M63" s="649"/>
    </row>
    <row r="64" spans="2:13" ht="17.25">
      <c r="B64" s="649"/>
      <c r="C64" s="648"/>
      <c r="D64" s="649"/>
      <c r="E64" s="649"/>
      <c r="F64" s="649"/>
      <c r="G64" s="601"/>
      <c r="H64" s="601"/>
      <c r="I64" s="601"/>
      <c r="J64" s="601"/>
      <c r="K64" s="601"/>
      <c r="L64" s="601"/>
      <c r="M64" s="649"/>
    </row>
    <row r="65" spans="2:13" ht="17.25">
      <c r="B65" s="649"/>
      <c r="C65" s="648"/>
      <c r="D65" s="649"/>
      <c r="E65" s="649"/>
      <c r="F65" s="649"/>
      <c r="G65" s="601"/>
      <c r="H65" s="601"/>
      <c r="I65" s="601"/>
      <c r="J65" s="601"/>
      <c r="K65" s="601"/>
      <c r="L65" s="601"/>
      <c r="M65" s="649"/>
    </row>
    <row r="66" spans="2:13" ht="17.25">
      <c r="B66" s="649"/>
      <c r="C66" s="648"/>
      <c r="D66" s="649"/>
      <c r="E66" s="649"/>
      <c r="F66" s="649"/>
      <c r="G66" s="601"/>
      <c r="H66" s="601"/>
      <c r="I66" s="601"/>
      <c r="J66" s="601"/>
      <c r="K66" s="601"/>
      <c r="L66" s="601"/>
      <c r="M66" s="649"/>
    </row>
  </sheetData>
  <printOptions horizontalCentered="1" verticalCentered="1"/>
  <pageMargins left="0.75" right="0.75" top="1" bottom="1" header="0.5" footer="0.5"/>
  <pageSetup fitToHeight="1" fitToWidth="1" horizontalDpi="600" verticalDpi="600" orientation="landscape" scale="50" r:id="rId4"/>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BV345"/>
  <sheetViews>
    <sheetView showGridLines="0" zoomScale="47" zoomScaleNormal="47" workbookViewId="0" topLeftCell="A1">
      <selection activeCell="V15" sqref="V15:V16"/>
    </sheetView>
  </sheetViews>
  <sheetFormatPr defaultColWidth="8.88671875" defaultRowHeight="15"/>
  <cols>
    <col min="1" max="1" width="4.88671875" style="0" customWidth="1"/>
    <col min="2" max="2" width="32.21484375" style="0" customWidth="1"/>
    <col min="3" max="17" width="11.99609375" style="211" customWidth="1"/>
    <col min="18" max="18" width="11.99609375" style="0" customWidth="1"/>
    <col min="19" max="74" width="8.88671875" style="601" customWidth="1"/>
  </cols>
  <sheetData>
    <row r="1" spans="3:17" s="737" customFormat="1" ht="15">
      <c r="C1" s="845"/>
      <c r="D1" s="845"/>
      <c r="E1" s="845"/>
      <c r="F1" s="845"/>
      <c r="G1" s="845"/>
      <c r="H1" s="845"/>
      <c r="I1" s="845"/>
      <c r="J1" s="845"/>
      <c r="K1" s="845"/>
      <c r="L1" s="845"/>
      <c r="M1" s="845"/>
      <c r="N1" s="845"/>
      <c r="O1" s="845"/>
      <c r="P1" s="845"/>
      <c r="Q1" s="845"/>
    </row>
    <row r="2" spans="3:17" s="737" customFormat="1" ht="78" customHeight="1">
      <c r="C2" s="845"/>
      <c r="D2" s="846">
        <v>0.45</v>
      </c>
      <c r="E2" s="845"/>
      <c r="F2" s="845"/>
      <c r="G2" s="845"/>
      <c r="H2" s="845"/>
      <c r="I2" s="845"/>
      <c r="J2" s="845"/>
      <c r="K2" s="845"/>
      <c r="L2" s="845"/>
      <c r="M2" s="845"/>
      <c r="N2" s="845"/>
      <c r="O2" s="845"/>
      <c r="P2" s="845"/>
      <c r="Q2" s="845"/>
    </row>
    <row r="3" spans="2:17" s="849" customFormat="1" ht="44.25" customHeight="1">
      <c r="B3" s="847" t="s">
        <v>328</v>
      </c>
      <c r="C3" s="848"/>
      <c r="D3" s="848"/>
      <c r="E3" s="848"/>
      <c r="F3" s="848"/>
      <c r="G3" s="848"/>
      <c r="H3" s="848"/>
      <c r="I3" s="848"/>
      <c r="J3" s="848"/>
      <c r="K3" s="848"/>
      <c r="L3" s="848"/>
      <c r="M3" s="848"/>
      <c r="N3" s="848"/>
      <c r="O3" s="848"/>
      <c r="P3" s="848"/>
      <c r="Q3" s="848"/>
    </row>
    <row r="4" spans="1:74" s="433" customFormat="1" ht="36" customHeight="1" thickBot="1">
      <c r="A4" s="851"/>
      <c r="B4" s="571" t="s">
        <v>329</v>
      </c>
      <c r="C4" s="571">
        <v>1</v>
      </c>
      <c r="D4" s="571">
        <v>2</v>
      </c>
      <c r="E4" s="571">
        <v>3</v>
      </c>
      <c r="F4" s="571">
        <v>4</v>
      </c>
      <c r="G4" s="571">
        <v>5</v>
      </c>
      <c r="H4" s="571">
        <v>6</v>
      </c>
      <c r="I4" s="571">
        <v>7</v>
      </c>
      <c r="J4" s="571">
        <v>8</v>
      </c>
      <c r="K4" s="571">
        <v>9</v>
      </c>
      <c r="L4" s="571">
        <v>10</v>
      </c>
      <c r="M4" s="571">
        <v>11</v>
      </c>
      <c r="N4" s="571">
        <v>12</v>
      </c>
      <c r="O4" s="571">
        <v>13</v>
      </c>
      <c r="P4" s="571">
        <v>14</v>
      </c>
      <c r="Q4" s="571">
        <v>15</v>
      </c>
      <c r="R4" s="571">
        <v>16</v>
      </c>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851"/>
      <c r="AS4" s="851"/>
      <c r="AT4" s="851"/>
      <c r="AU4" s="851"/>
      <c r="AV4" s="851"/>
      <c r="AW4" s="851"/>
      <c r="AX4" s="851"/>
      <c r="AY4" s="851"/>
      <c r="AZ4" s="851"/>
      <c r="BA4" s="851"/>
      <c r="BB4" s="851"/>
      <c r="BC4" s="851"/>
      <c r="BD4" s="851"/>
      <c r="BE4" s="851"/>
      <c r="BF4" s="851"/>
      <c r="BG4" s="851"/>
      <c r="BH4" s="851"/>
      <c r="BI4" s="851"/>
      <c r="BJ4" s="851"/>
      <c r="BK4" s="851"/>
      <c r="BL4" s="851"/>
      <c r="BM4" s="851"/>
      <c r="BN4" s="851"/>
      <c r="BO4" s="851"/>
      <c r="BP4" s="851"/>
      <c r="BQ4" s="851"/>
      <c r="BR4" s="851"/>
      <c r="BS4" s="851"/>
      <c r="BT4" s="851"/>
      <c r="BU4" s="851"/>
      <c r="BV4" s="851"/>
    </row>
    <row r="5" spans="1:74" s="390" customFormat="1" ht="51" customHeight="1">
      <c r="A5" s="707"/>
      <c r="B5" s="572" t="s">
        <v>330</v>
      </c>
      <c r="C5" s="440"/>
      <c r="D5" s="440"/>
      <c r="E5" s="440"/>
      <c r="F5" s="440"/>
      <c r="G5" s="440"/>
      <c r="H5" s="440"/>
      <c r="I5" s="440"/>
      <c r="J5" s="440"/>
      <c r="K5" s="440"/>
      <c r="L5" s="440"/>
      <c r="M5" s="440"/>
      <c r="N5" s="440"/>
      <c r="O5" s="440"/>
      <c r="P5" s="440"/>
      <c r="Q5" s="440"/>
      <c r="R5" s="441"/>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7"/>
      <c r="AW5" s="707"/>
      <c r="AX5" s="707"/>
      <c r="AY5" s="707"/>
      <c r="AZ5" s="707"/>
      <c r="BA5" s="707"/>
      <c r="BB5" s="707"/>
      <c r="BC5" s="707"/>
      <c r="BD5" s="707"/>
      <c r="BE5" s="707"/>
      <c r="BF5" s="707"/>
      <c r="BG5" s="707"/>
      <c r="BH5" s="707"/>
      <c r="BI5" s="707"/>
      <c r="BJ5" s="707"/>
      <c r="BK5" s="707"/>
      <c r="BL5" s="707"/>
      <c r="BM5" s="707"/>
      <c r="BN5" s="707"/>
      <c r="BO5" s="707"/>
      <c r="BP5" s="707"/>
      <c r="BQ5" s="707"/>
      <c r="BR5" s="707"/>
      <c r="BS5" s="707"/>
      <c r="BT5" s="707"/>
      <c r="BU5" s="707"/>
      <c r="BV5" s="707"/>
    </row>
    <row r="6" spans="1:74" s="390" customFormat="1" ht="51" customHeight="1">
      <c r="A6" s="707"/>
      <c r="B6" s="573" t="s">
        <v>331</v>
      </c>
      <c r="C6" s="436"/>
      <c r="D6" s="436"/>
      <c r="E6" s="436"/>
      <c r="F6" s="436"/>
      <c r="G6" s="436"/>
      <c r="H6" s="436"/>
      <c r="I6" s="436"/>
      <c r="J6" s="436"/>
      <c r="K6" s="436"/>
      <c r="L6" s="436"/>
      <c r="M6" s="436"/>
      <c r="N6" s="436"/>
      <c r="O6" s="436"/>
      <c r="P6" s="436"/>
      <c r="Q6" s="436"/>
      <c r="R6" s="442"/>
      <c r="S6" s="707"/>
      <c r="T6" s="707"/>
      <c r="U6" s="707"/>
      <c r="V6" s="707"/>
      <c r="W6" s="707"/>
      <c r="X6" s="707"/>
      <c r="Y6" s="707"/>
      <c r="Z6" s="707"/>
      <c r="AA6" s="707"/>
      <c r="AB6" s="707"/>
      <c r="AC6" s="707"/>
      <c r="AD6" s="707"/>
      <c r="AE6" s="707"/>
      <c r="AF6" s="707"/>
      <c r="AG6" s="707"/>
      <c r="AH6" s="707"/>
      <c r="AI6" s="707"/>
      <c r="AJ6" s="707"/>
      <c r="AK6" s="707"/>
      <c r="AL6" s="707"/>
      <c r="AM6" s="707"/>
      <c r="AN6" s="707"/>
      <c r="AO6" s="707"/>
      <c r="AP6" s="707"/>
      <c r="AQ6" s="707"/>
      <c r="AR6" s="707"/>
      <c r="AS6" s="707"/>
      <c r="AT6" s="707"/>
      <c r="AU6" s="707"/>
      <c r="AV6" s="707"/>
      <c r="AW6" s="707"/>
      <c r="AX6" s="707"/>
      <c r="AY6" s="707"/>
      <c r="AZ6" s="707"/>
      <c r="BA6" s="707"/>
      <c r="BB6" s="707"/>
      <c r="BC6" s="707"/>
      <c r="BD6" s="707"/>
      <c r="BE6" s="707"/>
      <c r="BF6" s="707"/>
      <c r="BG6" s="707"/>
      <c r="BH6" s="707"/>
      <c r="BI6" s="707"/>
      <c r="BJ6" s="707"/>
      <c r="BK6" s="707"/>
      <c r="BL6" s="707"/>
      <c r="BM6" s="707"/>
      <c r="BN6" s="707"/>
      <c r="BO6" s="707"/>
      <c r="BP6" s="707"/>
      <c r="BQ6" s="707"/>
      <c r="BR6" s="707"/>
      <c r="BS6" s="707"/>
      <c r="BT6" s="707"/>
      <c r="BU6" s="707"/>
      <c r="BV6" s="707"/>
    </row>
    <row r="7" spans="1:74" s="390" customFormat="1" ht="51" customHeight="1">
      <c r="A7" s="707"/>
      <c r="B7" s="573" t="s">
        <v>31</v>
      </c>
      <c r="C7" s="437">
        <f>C6-C5</f>
        <v>0</v>
      </c>
      <c r="D7" s="437">
        <f aca="true" t="shared" si="0" ref="D7:Q7">D6-D5</f>
        <v>0</v>
      </c>
      <c r="E7" s="437">
        <f t="shared" si="0"/>
        <v>0</v>
      </c>
      <c r="F7" s="437">
        <f t="shared" si="0"/>
        <v>0</v>
      </c>
      <c r="G7" s="437">
        <f t="shared" si="0"/>
        <v>0</v>
      </c>
      <c r="H7" s="437">
        <f t="shared" si="0"/>
        <v>0</v>
      </c>
      <c r="I7" s="437">
        <f t="shared" si="0"/>
        <v>0</v>
      </c>
      <c r="J7" s="437">
        <f t="shared" si="0"/>
        <v>0</v>
      </c>
      <c r="K7" s="437">
        <f t="shared" si="0"/>
        <v>0</v>
      </c>
      <c r="L7" s="437">
        <f t="shared" si="0"/>
        <v>0</v>
      </c>
      <c r="M7" s="437">
        <f t="shared" si="0"/>
        <v>0</v>
      </c>
      <c r="N7" s="437">
        <f t="shared" si="0"/>
        <v>0</v>
      </c>
      <c r="O7" s="437">
        <f t="shared" si="0"/>
        <v>0</v>
      </c>
      <c r="P7" s="437">
        <f t="shared" si="0"/>
        <v>0</v>
      </c>
      <c r="Q7" s="437">
        <f t="shared" si="0"/>
        <v>0</v>
      </c>
      <c r="R7" s="443"/>
      <c r="S7" s="707"/>
      <c r="T7" s="707"/>
      <c r="U7" s="707"/>
      <c r="V7" s="707"/>
      <c r="W7" s="707"/>
      <c r="X7" s="707"/>
      <c r="Y7" s="707"/>
      <c r="Z7" s="707"/>
      <c r="AA7" s="707"/>
      <c r="AB7" s="707"/>
      <c r="AC7" s="707"/>
      <c r="AD7" s="707"/>
      <c r="AE7" s="707"/>
      <c r="AF7" s="707"/>
      <c r="AG7" s="707"/>
      <c r="AH7" s="707"/>
      <c r="AI7" s="707"/>
      <c r="AJ7" s="707"/>
      <c r="AK7" s="707"/>
      <c r="AL7" s="707"/>
      <c r="AM7" s="707"/>
      <c r="AN7" s="707"/>
      <c r="AO7" s="707"/>
      <c r="AP7" s="707"/>
      <c r="AQ7" s="707"/>
      <c r="AR7" s="707"/>
      <c r="AS7" s="707"/>
      <c r="AT7" s="707"/>
      <c r="AU7" s="707"/>
      <c r="AV7" s="707"/>
      <c r="AW7" s="707"/>
      <c r="AX7" s="707"/>
      <c r="AY7" s="707"/>
      <c r="AZ7" s="707"/>
      <c r="BA7" s="707"/>
      <c r="BB7" s="707"/>
      <c r="BC7" s="707"/>
      <c r="BD7" s="707"/>
      <c r="BE7" s="707"/>
      <c r="BF7" s="707"/>
      <c r="BG7" s="707"/>
      <c r="BH7" s="707"/>
      <c r="BI7" s="707"/>
      <c r="BJ7" s="707"/>
      <c r="BK7" s="707"/>
      <c r="BL7" s="707"/>
      <c r="BM7" s="707"/>
      <c r="BN7" s="707"/>
      <c r="BO7" s="707"/>
      <c r="BP7" s="707"/>
      <c r="BQ7" s="707"/>
      <c r="BR7" s="707"/>
      <c r="BS7" s="707"/>
      <c r="BT7" s="707"/>
      <c r="BU7" s="707"/>
      <c r="BV7" s="707"/>
    </row>
    <row r="8" spans="1:74" s="434" customFormat="1" ht="51" customHeight="1" thickBot="1">
      <c r="A8" s="852"/>
      <c r="B8" s="574" t="s">
        <v>334</v>
      </c>
      <c r="C8" s="444" t="e">
        <f>(C7/C5)</f>
        <v>#DIV/0!</v>
      </c>
      <c r="D8" s="444" t="e">
        <f aca="true" t="shared" si="1" ref="D8:Q8">(D7/D5)</f>
        <v>#DIV/0!</v>
      </c>
      <c r="E8" s="444" t="e">
        <f t="shared" si="1"/>
        <v>#DIV/0!</v>
      </c>
      <c r="F8" s="444" t="e">
        <f t="shared" si="1"/>
        <v>#DIV/0!</v>
      </c>
      <c r="G8" s="444" t="e">
        <f t="shared" si="1"/>
        <v>#DIV/0!</v>
      </c>
      <c r="H8" s="444" t="e">
        <f t="shared" si="1"/>
        <v>#DIV/0!</v>
      </c>
      <c r="I8" s="444" t="e">
        <f t="shared" si="1"/>
        <v>#DIV/0!</v>
      </c>
      <c r="J8" s="444" t="e">
        <f t="shared" si="1"/>
        <v>#DIV/0!</v>
      </c>
      <c r="K8" s="444" t="e">
        <f t="shared" si="1"/>
        <v>#DIV/0!</v>
      </c>
      <c r="L8" s="444" t="e">
        <f t="shared" si="1"/>
        <v>#DIV/0!</v>
      </c>
      <c r="M8" s="444" t="e">
        <f t="shared" si="1"/>
        <v>#DIV/0!</v>
      </c>
      <c r="N8" s="444" t="e">
        <f t="shared" si="1"/>
        <v>#DIV/0!</v>
      </c>
      <c r="O8" s="444" t="e">
        <f t="shared" si="1"/>
        <v>#DIV/0!</v>
      </c>
      <c r="P8" s="444" t="e">
        <f t="shared" si="1"/>
        <v>#DIV/0!</v>
      </c>
      <c r="Q8" s="444" t="e">
        <f t="shared" si="1"/>
        <v>#DIV/0!</v>
      </c>
      <c r="R8" s="445"/>
      <c r="S8" s="852"/>
      <c r="T8" s="852"/>
      <c r="U8" s="852"/>
      <c r="V8" s="852"/>
      <c r="W8" s="852"/>
      <c r="X8" s="852"/>
      <c r="Y8" s="852"/>
      <c r="Z8" s="852"/>
      <c r="AA8" s="852"/>
      <c r="AB8" s="852"/>
      <c r="AC8" s="852"/>
      <c r="AD8" s="852"/>
      <c r="AE8" s="852"/>
      <c r="AF8" s="852"/>
      <c r="AG8" s="852"/>
      <c r="AH8" s="852"/>
      <c r="AI8" s="852"/>
      <c r="AJ8" s="852"/>
      <c r="AK8" s="852"/>
      <c r="AL8" s="852"/>
      <c r="AM8" s="852"/>
      <c r="AN8" s="852"/>
      <c r="AO8" s="852"/>
      <c r="AP8" s="852"/>
      <c r="AQ8" s="852"/>
      <c r="AR8" s="852"/>
      <c r="AS8" s="852"/>
      <c r="AT8" s="852"/>
      <c r="AU8" s="852"/>
      <c r="AV8" s="852"/>
      <c r="AW8" s="852"/>
      <c r="AX8" s="852"/>
      <c r="AY8" s="852"/>
      <c r="AZ8" s="852"/>
      <c r="BA8" s="852"/>
      <c r="BB8" s="852"/>
      <c r="BC8" s="852"/>
      <c r="BD8" s="852"/>
      <c r="BE8" s="852"/>
      <c r="BF8" s="852"/>
      <c r="BG8" s="852"/>
      <c r="BH8" s="852"/>
      <c r="BI8" s="852"/>
      <c r="BJ8" s="852"/>
      <c r="BK8" s="852"/>
      <c r="BL8" s="852"/>
      <c r="BM8" s="852"/>
      <c r="BN8" s="852"/>
      <c r="BO8" s="852"/>
      <c r="BP8" s="852"/>
      <c r="BQ8" s="852"/>
      <c r="BR8" s="852"/>
      <c r="BS8" s="852"/>
      <c r="BT8" s="852"/>
      <c r="BU8" s="852"/>
      <c r="BV8" s="852"/>
    </row>
    <row r="9" spans="1:74" s="435" customFormat="1" ht="51" customHeight="1">
      <c r="A9" s="853"/>
      <c r="B9" s="575" t="s">
        <v>332</v>
      </c>
      <c r="C9" s="446"/>
      <c r="D9" s="446"/>
      <c r="E9" s="446"/>
      <c r="F9" s="446"/>
      <c r="G9" s="446"/>
      <c r="H9" s="446"/>
      <c r="I9" s="446"/>
      <c r="J9" s="446"/>
      <c r="K9" s="446"/>
      <c r="L9" s="446"/>
      <c r="M9" s="446"/>
      <c r="N9" s="446"/>
      <c r="O9" s="446"/>
      <c r="P9" s="446"/>
      <c r="Q9" s="446"/>
      <c r="R9" s="447"/>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3"/>
      <c r="AY9" s="853"/>
      <c r="AZ9" s="853"/>
      <c r="BA9" s="853"/>
      <c r="BB9" s="853"/>
      <c r="BC9" s="853"/>
      <c r="BD9" s="853"/>
      <c r="BE9" s="853"/>
      <c r="BF9" s="853"/>
      <c r="BG9" s="853"/>
      <c r="BH9" s="853"/>
      <c r="BI9" s="853"/>
      <c r="BJ9" s="853"/>
      <c r="BK9" s="853"/>
      <c r="BL9" s="853"/>
      <c r="BM9" s="853"/>
      <c r="BN9" s="853"/>
      <c r="BO9" s="853"/>
      <c r="BP9" s="853"/>
      <c r="BQ9" s="853"/>
      <c r="BR9" s="853"/>
      <c r="BS9" s="853"/>
      <c r="BT9" s="853"/>
      <c r="BU9" s="853"/>
      <c r="BV9" s="853"/>
    </row>
    <row r="10" spans="1:74" s="435" customFormat="1" ht="51" customHeight="1">
      <c r="A10" s="853"/>
      <c r="B10" s="576" t="s">
        <v>333</v>
      </c>
      <c r="C10" s="438"/>
      <c r="D10" s="438"/>
      <c r="E10" s="438"/>
      <c r="F10" s="438"/>
      <c r="G10" s="438"/>
      <c r="H10" s="438"/>
      <c r="I10" s="438"/>
      <c r="J10" s="438"/>
      <c r="K10" s="438"/>
      <c r="L10" s="438"/>
      <c r="M10" s="438"/>
      <c r="N10" s="438"/>
      <c r="O10" s="438"/>
      <c r="P10" s="438"/>
      <c r="Q10" s="438"/>
      <c r="R10" s="448"/>
      <c r="S10" s="853"/>
      <c r="T10" s="853"/>
      <c r="U10" s="853"/>
      <c r="V10" s="853"/>
      <c r="W10" s="853"/>
      <c r="X10" s="853"/>
      <c r="Y10" s="853"/>
      <c r="Z10" s="853"/>
      <c r="AA10" s="853"/>
      <c r="AB10" s="853"/>
      <c r="AC10" s="853"/>
      <c r="AD10" s="853"/>
      <c r="AE10" s="853"/>
      <c r="AF10" s="853"/>
      <c r="AG10" s="853"/>
      <c r="AH10" s="853"/>
      <c r="AI10" s="853"/>
      <c r="AJ10" s="853"/>
      <c r="AK10" s="853"/>
      <c r="AL10" s="853"/>
      <c r="AM10" s="853"/>
      <c r="AN10" s="853"/>
      <c r="AO10" s="853"/>
      <c r="AP10" s="853"/>
      <c r="AQ10" s="853"/>
      <c r="AR10" s="853"/>
      <c r="AS10" s="853"/>
      <c r="AT10" s="853"/>
      <c r="AU10" s="853"/>
      <c r="AV10" s="853"/>
      <c r="AW10" s="853"/>
      <c r="AX10" s="853"/>
      <c r="AY10" s="853"/>
      <c r="AZ10" s="853"/>
      <c r="BA10" s="853"/>
      <c r="BB10" s="853"/>
      <c r="BC10" s="853"/>
      <c r="BD10" s="853"/>
      <c r="BE10" s="853"/>
      <c r="BF10" s="853"/>
      <c r="BG10" s="853"/>
      <c r="BH10" s="853"/>
      <c r="BI10" s="853"/>
      <c r="BJ10" s="853"/>
      <c r="BK10" s="853"/>
      <c r="BL10" s="853"/>
      <c r="BM10" s="853"/>
      <c r="BN10" s="853"/>
      <c r="BO10" s="853"/>
      <c r="BP10" s="853"/>
      <c r="BQ10" s="853"/>
      <c r="BR10" s="853"/>
      <c r="BS10" s="853"/>
      <c r="BT10" s="853"/>
      <c r="BU10" s="853"/>
      <c r="BV10" s="853"/>
    </row>
    <row r="11" spans="1:74" s="435" customFormat="1" ht="51" customHeight="1">
      <c r="A11" s="853"/>
      <c r="B11" s="576" t="s">
        <v>31</v>
      </c>
      <c r="C11" s="439">
        <f>C9-C10</f>
        <v>0</v>
      </c>
      <c r="D11" s="439">
        <f aca="true" t="shared" si="2" ref="D11:Q11">D9-D10</f>
        <v>0</v>
      </c>
      <c r="E11" s="439">
        <f t="shared" si="2"/>
        <v>0</v>
      </c>
      <c r="F11" s="439">
        <f t="shared" si="2"/>
        <v>0</v>
      </c>
      <c r="G11" s="439">
        <f t="shared" si="2"/>
        <v>0</v>
      </c>
      <c r="H11" s="439">
        <f t="shared" si="2"/>
        <v>0</v>
      </c>
      <c r="I11" s="439">
        <f t="shared" si="2"/>
        <v>0</v>
      </c>
      <c r="J11" s="439">
        <f t="shared" si="2"/>
        <v>0</v>
      </c>
      <c r="K11" s="439">
        <f t="shared" si="2"/>
        <v>0</v>
      </c>
      <c r="L11" s="439">
        <f t="shared" si="2"/>
        <v>0</v>
      </c>
      <c r="M11" s="439">
        <f t="shared" si="2"/>
        <v>0</v>
      </c>
      <c r="N11" s="439">
        <f t="shared" si="2"/>
        <v>0</v>
      </c>
      <c r="O11" s="439">
        <f t="shared" si="2"/>
        <v>0</v>
      </c>
      <c r="P11" s="439">
        <f t="shared" si="2"/>
        <v>0</v>
      </c>
      <c r="Q11" s="439">
        <f t="shared" si="2"/>
        <v>0</v>
      </c>
      <c r="R11" s="449"/>
      <c r="S11" s="853"/>
      <c r="T11" s="853"/>
      <c r="U11" s="853"/>
      <c r="V11" s="853"/>
      <c r="W11" s="853"/>
      <c r="X11" s="853"/>
      <c r="Y11" s="853"/>
      <c r="Z11" s="853"/>
      <c r="AA11" s="853"/>
      <c r="AB11" s="853"/>
      <c r="AC11" s="853"/>
      <c r="AD11" s="853"/>
      <c r="AE11" s="853"/>
      <c r="AF11" s="853"/>
      <c r="AG11" s="853"/>
      <c r="AH11" s="853"/>
      <c r="AI11" s="853"/>
      <c r="AJ11" s="853"/>
      <c r="AK11" s="853"/>
      <c r="AL11" s="853"/>
      <c r="AM11" s="853"/>
      <c r="AN11" s="853"/>
      <c r="AO11" s="853"/>
      <c r="AP11" s="853"/>
      <c r="AQ11" s="853"/>
      <c r="AR11" s="853"/>
      <c r="AS11" s="853"/>
      <c r="AT11" s="853"/>
      <c r="AU11" s="853"/>
      <c r="AV11" s="853"/>
      <c r="AW11" s="853"/>
      <c r="AX11" s="853"/>
      <c r="AY11" s="853"/>
      <c r="AZ11" s="853"/>
      <c r="BA11" s="853"/>
      <c r="BB11" s="853"/>
      <c r="BC11" s="853"/>
      <c r="BD11" s="853"/>
      <c r="BE11" s="853"/>
      <c r="BF11" s="853"/>
      <c r="BG11" s="853"/>
      <c r="BH11" s="853"/>
      <c r="BI11" s="853"/>
      <c r="BJ11" s="853"/>
      <c r="BK11" s="853"/>
      <c r="BL11" s="853"/>
      <c r="BM11" s="853"/>
      <c r="BN11" s="853"/>
      <c r="BO11" s="853"/>
      <c r="BP11" s="853"/>
      <c r="BQ11" s="853"/>
      <c r="BR11" s="853"/>
      <c r="BS11" s="853"/>
      <c r="BT11" s="853"/>
      <c r="BU11" s="853"/>
      <c r="BV11" s="853"/>
    </row>
    <row r="12" spans="1:74" s="390" customFormat="1" ht="51" customHeight="1" thickBot="1">
      <c r="A12" s="707"/>
      <c r="B12" s="577" t="s">
        <v>335</v>
      </c>
      <c r="C12" s="444" t="e">
        <f aca="true" t="shared" si="3" ref="C12:Q12">(C11/C9)</f>
        <v>#DIV/0!</v>
      </c>
      <c r="D12" s="444" t="e">
        <f t="shared" si="3"/>
        <v>#DIV/0!</v>
      </c>
      <c r="E12" s="444" t="e">
        <f t="shared" si="3"/>
        <v>#DIV/0!</v>
      </c>
      <c r="F12" s="444" t="e">
        <f t="shared" si="3"/>
        <v>#DIV/0!</v>
      </c>
      <c r="G12" s="444" t="e">
        <f t="shared" si="3"/>
        <v>#DIV/0!</v>
      </c>
      <c r="H12" s="444" t="e">
        <f t="shared" si="3"/>
        <v>#DIV/0!</v>
      </c>
      <c r="I12" s="444" t="e">
        <f t="shared" si="3"/>
        <v>#DIV/0!</v>
      </c>
      <c r="J12" s="444" t="e">
        <f t="shared" si="3"/>
        <v>#DIV/0!</v>
      </c>
      <c r="K12" s="444" t="e">
        <f t="shared" si="3"/>
        <v>#DIV/0!</v>
      </c>
      <c r="L12" s="444" t="e">
        <f t="shared" si="3"/>
        <v>#DIV/0!</v>
      </c>
      <c r="M12" s="444" t="e">
        <f t="shared" si="3"/>
        <v>#DIV/0!</v>
      </c>
      <c r="N12" s="444" t="e">
        <f t="shared" si="3"/>
        <v>#DIV/0!</v>
      </c>
      <c r="O12" s="444" t="e">
        <f t="shared" si="3"/>
        <v>#DIV/0!</v>
      </c>
      <c r="P12" s="444" t="e">
        <f t="shared" si="3"/>
        <v>#DIV/0!</v>
      </c>
      <c r="Q12" s="444" t="e">
        <f t="shared" si="3"/>
        <v>#DIV/0!</v>
      </c>
      <c r="R12" s="450"/>
      <c r="S12" s="707"/>
      <c r="T12" s="707"/>
      <c r="U12" s="707"/>
      <c r="V12" s="707"/>
      <c r="W12" s="707"/>
      <c r="X12" s="707"/>
      <c r="Y12" s="707"/>
      <c r="Z12" s="707"/>
      <c r="AA12" s="707"/>
      <c r="AB12" s="707"/>
      <c r="AC12" s="707"/>
      <c r="AD12" s="707"/>
      <c r="AE12" s="707"/>
      <c r="AF12" s="707"/>
      <c r="AG12" s="707"/>
      <c r="AH12" s="707"/>
      <c r="AI12" s="707"/>
      <c r="AJ12" s="707"/>
      <c r="AK12" s="707"/>
      <c r="AL12" s="707"/>
      <c r="AM12" s="707"/>
      <c r="AN12" s="707"/>
      <c r="AO12" s="707"/>
      <c r="AP12" s="707"/>
      <c r="AQ12" s="707"/>
      <c r="AR12" s="707"/>
      <c r="AS12" s="707"/>
      <c r="AT12" s="707"/>
      <c r="AU12" s="707"/>
      <c r="AV12" s="707"/>
      <c r="AW12" s="707"/>
      <c r="AX12" s="707"/>
      <c r="AY12" s="707"/>
      <c r="AZ12" s="707"/>
      <c r="BA12" s="707"/>
      <c r="BB12" s="707"/>
      <c r="BC12" s="707"/>
      <c r="BD12" s="707"/>
      <c r="BE12" s="707"/>
      <c r="BF12" s="707"/>
      <c r="BG12" s="707"/>
      <c r="BH12" s="707"/>
      <c r="BI12" s="707"/>
      <c r="BJ12" s="707"/>
      <c r="BK12" s="707"/>
      <c r="BL12" s="707"/>
      <c r="BM12" s="707"/>
      <c r="BN12" s="707"/>
      <c r="BO12" s="707"/>
      <c r="BP12" s="707"/>
      <c r="BQ12" s="707"/>
      <c r="BR12" s="707"/>
      <c r="BS12" s="707"/>
      <c r="BT12" s="707"/>
      <c r="BU12" s="707"/>
      <c r="BV12" s="707"/>
    </row>
    <row r="13" spans="2:18" s="601" customFormat="1" ht="22.5">
      <c r="B13" s="643"/>
      <c r="C13" s="850"/>
      <c r="D13" s="850"/>
      <c r="E13" s="850"/>
      <c r="F13" s="850"/>
      <c r="G13" s="850"/>
      <c r="H13" s="850"/>
      <c r="I13" s="850"/>
      <c r="J13" s="850"/>
      <c r="K13" s="850"/>
      <c r="L13" s="850"/>
      <c r="M13" s="850"/>
      <c r="N13" s="850"/>
      <c r="O13" s="850"/>
      <c r="P13" s="850"/>
      <c r="Q13" s="850"/>
      <c r="R13" s="713"/>
    </row>
    <row r="14" spans="3:17" s="601" customFormat="1" ht="15">
      <c r="C14" s="843"/>
      <c r="D14" s="843"/>
      <c r="E14" s="843"/>
      <c r="F14" s="843"/>
      <c r="G14" s="843"/>
      <c r="H14" s="843"/>
      <c r="I14" s="843"/>
      <c r="J14" s="843"/>
      <c r="K14" s="843"/>
      <c r="L14" s="843"/>
      <c r="M14" s="843"/>
      <c r="N14" s="843"/>
      <c r="O14" s="843"/>
      <c r="P14" s="843"/>
      <c r="Q14" s="843"/>
    </row>
    <row r="15" spans="3:17" s="601" customFormat="1" ht="15">
      <c r="C15" s="843"/>
      <c r="D15" s="843"/>
      <c r="E15" s="843"/>
      <c r="F15" s="843"/>
      <c r="G15" s="843"/>
      <c r="H15" s="843"/>
      <c r="I15" s="843"/>
      <c r="J15" s="843"/>
      <c r="K15" s="843"/>
      <c r="L15" s="843"/>
      <c r="M15" s="843"/>
      <c r="N15" s="843"/>
      <c r="O15" s="843"/>
      <c r="P15" s="843"/>
      <c r="Q15" s="843"/>
    </row>
    <row r="16" spans="3:17" s="601" customFormat="1" ht="15">
      <c r="C16" s="843"/>
      <c r="D16" s="843"/>
      <c r="E16" s="843"/>
      <c r="F16" s="843"/>
      <c r="G16" s="843"/>
      <c r="H16" s="843"/>
      <c r="I16" s="843"/>
      <c r="J16" s="843"/>
      <c r="K16" s="843"/>
      <c r="L16" s="843"/>
      <c r="M16" s="843"/>
      <c r="N16" s="843"/>
      <c r="O16" s="843"/>
      <c r="P16" s="843"/>
      <c r="Q16" s="843"/>
    </row>
    <row r="17" spans="3:17" s="601" customFormat="1" ht="15">
      <c r="C17" s="843"/>
      <c r="D17" s="843"/>
      <c r="E17" s="843"/>
      <c r="F17" s="843"/>
      <c r="G17" s="843"/>
      <c r="H17" s="843"/>
      <c r="I17" s="843"/>
      <c r="J17" s="843"/>
      <c r="K17" s="843"/>
      <c r="L17" s="843"/>
      <c r="M17" s="843"/>
      <c r="N17" s="843"/>
      <c r="O17" s="843"/>
      <c r="P17" s="843"/>
      <c r="Q17" s="843"/>
    </row>
    <row r="18" spans="3:17" s="601" customFormat="1" ht="15">
      <c r="C18" s="843"/>
      <c r="D18" s="843"/>
      <c r="E18" s="843"/>
      <c r="F18" s="843"/>
      <c r="G18" s="843"/>
      <c r="H18" s="843"/>
      <c r="I18" s="843"/>
      <c r="J18" s="843"/>
      <c r="K18" s="843"/>
      <c r="L18" s="843"/>
      <c r="M18" s="843"/>
      <c r="N18" s="843"/>
      <c r="O18" s="843"/>
      <c r="P18" s="843"/>
      <c r="Q18" s="843"/>
    </row>
    <row r="19" spans="3:17" s="601" customFormat="1" ht="15">
      <c r="C19" s="843"/>
      <c r="D19" s="843"/>
      <c r="E19" s="843"/>
      <c r="F19" s="843"/>
      <c r="G19" s="843"/>
      <c r="H19" s="843"/>
      <c r="I19" s="843"/>
      <c r="J19" s="843"/>
      <c r="K19" s="843"/>
      <c r="L19" s="843"/>
      <c r="M19" s="843"/>
      <c r="N19" s="843"/>
      <c r="O19" s="843"/>
      <c r="P19" s="843"/>
      <c r="Q19" s="843"/>
    </row>
    <row r="20" spans="3:17" s="601" customFormat="1" ht="15">
      <c r="C20" s="843"/>
      <c r="D20" s="843"/>
      <c r="E20" s="843"/>
      <c r="F20" s="843"/>
      <c r="G20" s="843"/>
      <c r="H20" s="843"/>
      <c r="I20" s="843"/>
      <c r="J20" s="843"/>
      <c r="K20" s="843"/>
      <c r="L20" s="843"/>
      <c r="M20" s="843"/>
      <c r="N20" s="843"/>
      <c r="O20" s="843"/>
      <c r="P20" s="843"/>
      <c r="Q20" s="843"/>
    </row>
    <row r="21" spans="3:17" s="601" customFormat="1" ht="15">
      <c r="C21" s="843"/>
      <c r="D21" s="843"/>
      <c r="E21" s="843"/>
      <c r="F21" s="843"/>
      <c r="G21" s="843"/>
      <c r="H21" s="843"/>
      <c r="I21" s="843"/>
      <c r="J21" s="843"/>
      <c r="K21" s="843"/>
      <c r="L21" s="843"/>
      <c r="M21" s="843"/>
      <c r="N21" s="843"/>
      <c r="O21" s="843"/>
      <c r="P21" s="843"/>
      <c r="Q21" s="843"/>
    </row>
    <row r="22" spans="3:17" s="601" customFormat="1" ht="15">
      <c r="C22" s="843"/>
      <c r="D22" s="843"/>
      <c r="E22" s="843"/>
      <c r="F22" s="843"/>
      <c r="G22" s="843"/>
      <c r="H22" s="843"/>
      <c r="I22" s="843"/>
      <c r="J22" s="843"/>
      <c r="K22" s="843"/>
      <c r="L22" s="843"/>
      <c r="M22" s="843"/>
      <c r="N22" s="843"/>
      <c r="O22" s="843"/>
      <c r="P22" s="843"/>
      <c r="Q22" s="843"/>
    </row>
    <row r="23" spans="3:17" s="601" customFormat="1" ht="15">
      <c r="C23" s="843"/>
      <c r="D23" s="843"/>
      <c r="E23" s="843"/>
      <c r="F23" s="843"/>
      <c r="G23" s="843"/>
      <c r="H23" s="843"/>
      <c r="I23" s="843"/>
      <c r="J23" s="843"/>
      <c r="K23" s="843"/>
      <c r="L23" s="843"/>
      <c r="M23" s="843"/>
      <c r="N23" s="843"/>
      <c r="O23" s="843"/>
      <c r="P23" s="843"/>
      <c r="Q23" s="843"/>
    </row>
    <row r="24" spans="3:17" s="601" customFormat="1" ht="15">
      <c r="C24" s="843"/>
      <c r="D24" s="843"/>
      <c r="E24" s="843"/>
      <c r="F24" s="843"/>
      <c r="G24" s="843"/>
      <c r="H24" s="843"/>
      <c r="I24" s="843"/>
      <c r="J24" s="843"/>
      <c r="K24" s="843"/>
      <c r="L24" s="843"/>
      <c r="M24" s="843"/>
      <c r="N24" s="843"/>
      <c r="O24" s="843"/>
      <c r="P24" s="843"/>
      <c r="Q24" s="843"/>
    </row>
    <row r="25" spans="3:17" s="601" customFormat="1" ht="15">
      <c r="C25" s="843"/>
      <c r="D25" s="843"/>
      <c r="E25" s="843"/>
      <c r="F25" s="843"/>
      <c r="G25" s="843"/>
      <c r="H25" s="843"/>
      <c r="I25" s="843"/>
      <c r="J25" s="843"/>
      <c r="K25" s="843"/>
      <c r="L25" s="843"/>
      <c r="M25" s="843"/>
      <c r="N25" s="843"/>
      <c r="O25" s="843"/>
      <c r="P25" s="843"/>
      <c r="Q25" s="843"/>
    </row>
    <row r="26" spans="3:17" s="601" customFormat="1" ht="15">
      <c r="C26" s="843"/>
      <c r="D26" s="843"/>
      <c r="E26" s="843"/>
      <c r="F26" s="843"/>
      <c r="G26" s="843"/>
      <c r="H26" s="843"/>
      <c r="I26" s="843"/>
      <c r="J26" s="843"/>
      <c r="K26" s="843"/>
      <c r="L26" s="843"/>
      <c r="M26" s="843"/>
      <c r="N26" s="843"/>
      <c r="O26" s="843"/>
      <c r="P26" s="843"/>
      <c r="Q26" s="843"/>
    </row>
    <row r="27" spans="3:17" s="601" customFormat="1" ht="15">
      <c r="C27" s="843"/>
      <c r="D27" s="843"/>
      <c r="E27" s="843"/>
      <c r="F27" s="843"/>
      <c r="G27" s="843"/>
      <c r="H27" s="843"/>
      <c r="I27" s="843"/>
      <c r="J27" s="843"/>
      <c r="K27" s="843"/>
      <c r="L27" s="843"/>
      <c r="M27" s="843"/>
      <c r="N27" s="843"/>
      <c r="O27" s="843"/>
      <c r="P27" s="843"/>
      <c r="Q27" s="843"/>
    </row>
    <row r="28" spans="3:17" s="601" customFormat="1" ht="15">
      <c r="C28" s="843"/>
      <c r="D28" s="843"/>
      <c r="E28" s="843"/>
      <c r="F28" s="843"/>
      <c r="G28" s="843"/>
      <c r="H28" s="843"/>
      <c r="I28" s="843"/>
      <c r="J28" s="843"/>
      <c r="K28" s="843"/>
      <c r="L28" s="843"/>
      <c r="M28" s="843"/>
      <c r="N28" s="843"/>
      <c r="O28" s="843"/>
      <c r="P28" s="843"/>
      <c r="Q28" s="843"/>
    </row>
    <row r="29" spans="3:17" s="601" customFormat="1" ht="15">
      <c r="C29" s="843"/>
      <c r="D29" s="843"/>
      <c r="E29" s="843"/>
      <c r="F29" s="843"/>
      <c r="G29" s="843"/>
      <c r="H29" s="843"/>
      <c r="I29" s="843"/>
      <c r="J29" s="843"/>
      <c r="K29" s="843"/>
      <c r="L29" s="843"/>
      <c r="M29" s="843"/>
      <c r="N29" s="843"/>
      <c r="O29" s="843"/>
      <c r="P29" s="843"/>
      <c r="Q29" s="843"/>
    </row>
    <row r="30" spans="3:17" s="601" customFormat="1" ht="15">
      <c r="C30" s="843"/>
      <c r="D30" s="843"/>
      <c r="E30" s="843"/>
      <c r="F30" s="843"/>
      <c r="G30" s="843"/>
      <c r="H30" s="843"/>
      <c r="I30" s="843"/>
      <c r="J30" s="843"/>
      <c r="K30" s="843"/>
      <c r="L30" s="843"/>
      <c r="M30" s="843"/>
      <c r="N30" s="843"/>
      <c r="O30" s="843"/>
      <c r="P30" s="843"/>
      <c r="Q30" s="843"/>
    </row>
    <row r="31" spans="3:17" s="601" customFormat="1" ht="15">
      <c r="C31" s="843"/>
      <c r="D31" s="843"/>
      <c r="E31" s="843"/>
      <c r="F31" s="843"/>
      <c r="G31" s="843"/>
      <c r="H31" s="843"/>
      <c r="I31" s="843"/>
      <c r="J31" s="843"/>
      <c r="K31" s="843"/>
      <c r="L31" s="843"/>
      <c r="M31" s="843"/>
      <c r="N31" s="843"/>
      <c r="O31" s="843"/>
      <c r="P31" s="843"/>
      <c r="Q31" s="843"/>
    </row>
    <row r="32" spans="3:17" s="601" customFormat="1" ht="15">
      <c r="C32" s="843"/>
      <c r="D32" s="843"/>
      <c r="E32" s="843"/>
      <c r="F32" s="843"/>
      <c r="G32" s="843"/>
      <c r="H32" s="843"/>
      <c r="I32" s="843"/>
      <c r="J32" s="843"/>
      <c r="K32" s="843"/>
      <c r="L32" s="843"/>
      <c r="M32" s="843"/>
      <c r="N32" s="843"/>
      <c r="O32" s="843"/>
      <c r="P32" s="843"/>
      <c r="Q32" s="843"/>
    </row>
    <row r="33" spans="3:17" s="601" customFormat="1" ht="15">
      <c r="C33" s="843"/>
      <c r="D33" s="843"/>
      <c r="E33" s="843"/>
      <c r="F33" s="843"/>
      <c r="G33" s="843"/>
      <c r="H33" s="843"/>
      <c r="I33" s="843"/>
      <c r="J33" s="843"/>
      <c r="K33" s="843"/>
      <c r="L33" s="843"/>
      <c r="M33" s="843"/>
      <c r="N33" s="843"/>
      <c r="O33" s="843"/>
      <c r="P33" s="843"/>
      <c r="Q33" s="843"/>
    </row>
    <row r="34" spans="3:17" s="601" customFormat="1" ht="15">
      <c r="C34" s="843"/>
      <c r="D34" s="843"/>
      <c r="E34" s="843"/>
      <c r="F34" s="843"/>
      <c r="G34" s="843"/>
      <c r="H34" s="843"/>
      <c r="I34" s="843"/>
      <c r="J34" s="843"/>
      <c r="K34" s="843"/>
      <c r="L34" s="843"/>
      <c r="M34" s="843"/>
      <c r="N34" s="843"/>
      <c r="O34" s="843"/>
      <c r="P34" s="843"/>
      <c r="Q34" s="843"/>
    </row>
    <row r="35" spans="3:17" s="601" customFormat="1" ht="15">
      <c r="C35" s="843"/>
      <c r="D35" s="843"/>
      <c r="E35" s="843"/>
      <c r="F35" s="843"/>
      <c r="G35" s="843"/>
      <c r="H35" s="843"/>
      <c r="I35" s="843"/>
      <c r="J35" s="843"/>
      <c r="K35" s="843"/>
      <c r="L35" s="843"/>
      <c r="M35" s="843"/>
      <c r="N35" s="843"/>
      <c r="O35" s="843"/>
      <c r="P35" s="843"/>
      <c r="Q35" s="843"/>
    </row>
    <row r="36" spans="3:17" s="601" customFormat="1" ht="15">
      <c r="C36" s="843"/>
      <c r="D36" s="843"/>
      <c r="E36" s="843"/>
      <c r="F36" s="843"/>
      <c r="G36" s="843"/>
      <c r="H36" s="843"/>
      <c r="I36" s="843"/>
      <c r="J36" s="843"/>
      <c r="K36" s="843"/>
      <c r="L36" s="843"/>
      <c r="M36" s="843"/>
      <c r="N36" s="843"/>
      <c r="O36" s="843"/>
      <c r="P36" s="843"/>
      <c r="Q36" s="843"/>
    </row>
    <row r="37" spans="3:17" s="601" customFormat="1" ht="15">
      <c r="C37" s="843"/>
      <c r="D37" s="843"/>
      <c r="E37" s="843"/>
      <c r="F37" s="843"/>
      <c r="G37" s="843"/>
      <c r="H37" s="843"/>
      <c r="I37" s="843"/>
      <c r="J37" s="843"/>
      <c r="K37" s="843"/>
      <c r="L37" s="843"/>
      <c r="M37" s="843"/>
      <c r="N37" s="843"/>
      <c r="O37" s="843"/>
      <c r="P37" s="843"/>
      <c r="Q37" s="843"/>
    </row>
    <row r="38" spans="3:17" s="601" customFormat="1" ht="15">
      <c r="C38" s="843"/>
      <c r="D38" s="843"/>
      <c r="E38" s="843"/>
      <c r="F38" s="843"/>
      <c r="G38" s="843"/>
      <c r="H38" s="843"/>
      <c r="I38" s="843"/>
      <c r="J38" s="843"/>
      <c r="K38" s="843"/>
      <c r="L38" s="843"/>
      <c r="M38" s="843"/>
      <c r="N38" s="843"/>
      <c r="O38" s="843"/>
      <c r="P38" s="843"/>
      <c r="Q38" s="843"/>
    </row>
    <row r="39" spans="3:17" s="601" customFormat="1" ht="15">
      <c r="C39" s="843"/>
      <c r="D39" s="843"/>
      <c r="E39" s="843"/>
      <c r="F39" s="843"/>
      <c r="G39" s="843"/>
      <c r="H39" s="843"/>
      <c r="I39" s="843"/>
      <c r="J39" s="843"/>
      <c r="K39" s="843"/>
      <c r="L39" s="843"/>
      <c r="M39" s="843"/>
      <c r="N39" s="843"/>
      <c r="O39" s="843"/>
      <c r="P39" s="843"/>
      <c r="Q39" s="843"/>
    </row>
    <row r="40" spans="3:17" s="601" customFormat="1" ht="15">
      <c r="C40" s="843"/>
      <c r="D40" s="843"/>
      <c r="E40" s="843"/>
      <c r="F40" s="843"/>
      <c r="G40" s="843"/>
      <c r="H40" s="843"/>
      <c r="I40" s="843"/>
      <c r="J40" s="843"/>
      <c r="K40" s="843"/>
      <c r="L40" s="843"/>
      <c r="M40" s="843"/>
      <c r="N40" s="843"/>
      <c r="O40" s="843"/>
      <c r="P40" s="843"/>
      <c r="Q40" s="843"/>
    </row>
    <row r="41" spans="3:17" s="601" customFormat="1" ht="15">
      <c r="C41" s="843"/>
      <c r="D41" s="843"/>
      <c r="E41" s="843"/>
      <c r="F41" s="843"/>
      <c r="G41" s="843"/>
      <c r="H41" s="843"/>
      <c r="I41" s="843"/>
      <c r="J41" s="843"/>
      <c r="K41" s="843"/>
      <c r="L41" s="843"/>
      <c r="M41" s="843"/>
      <c r="N41" s="843"/>
      <c r="O41" s="843"/>
      <c r="P41" s="843"/>
      <c r="Q41" s="843"/>
    </row>
    <row r="42" spans="3:17" s="601" customFormat="1" ht="15">
      <c r="C42" s="843"/>
      <c r="D42" s="843"/>
      <c r="E42" s="843"/>
      <c r="F42" s="843"/>
      <c r="G42" s="843"/>
      <c r="H42" s="843"/>
      <c r="I42" s="843"/>
      <c r="J42" s="843"/>
      <c r="K42" s="843"/>
      <c r="L42" s="843"/>
      <c r="M42" s="843"/>
      <c r="N42" s="843"/>
      <c r="O42" s="843"/>
      <c r="P42" s="843"/>
      <c r="Q42" s="843"/>
    </row>
    <row r="43" spans="3:17" s="601" customFormat="1" ht="15">
      <c r="C43" s="843"/>
      <c r="D43" s="843"/>
      <c r="E43" s="843"/>
      <c r="F43" s="843"/>
      <c r="G43" s="843"/>
      <c r="H43" s="843"/>
      <c r="I43" s="843"/>
      <c r="J43" s="843"/>
      <c r="K43" s="843"/>
      <c r="L43" s="843"/>
      <c r="M43" s="843"/>
      <c r="N43" s="843"/>
      <c r="O43" s="843"/>
      <c r="P43" s="843"/>
      <c r="Q43" s="843"/>
    </row>
    <row r="44" spans="3:17" s="601" customFormat="1" ht="15">
      <c r="C44" s="843"/>
      <c r="D44" s="843"/>
      <c r="E44" s="843"/>
      <c r="F44" s="843"/>
      <c r="G44" s="843"/>
      <c r="H44" s="843"/>
      <c r="I44" s="843"/>
      <c r="J44" s="843"/>
      <c r="K44" s="843"/>
      <c r="L44" s="843"/>
      <c r="M44" s="843"/>
      <c r="N44" s="843"/>
      <c r="O44" s="843"/>
      <c r="P44" s="843"/>
      <c r="Q44" s="843"/>
    </row>
    <row r="45" spans="3:17" s="601" customFormat="1" ht="15">
      <c r="C45" s="843"/>
      <c r="D45" s="843"/>
      <c r="E45" s="843"/>
      <c r="F45" s="843"/>
      <c r="G45" s="843"/>
      <c r="H45" s="843"/>
      <c r="I45" s="843"/>
      <c r="J45" s="843"/>
      <c r="K45" s="843"/>
      <c r="L45" s="843"/>
      <c r="M45" s="843"/>
      <c r="N45" s="843"/>
      <c r="O45" s="843"/>
      <c r="P45" s="843"/>
      <c r="Q45" s="843"/>
    </row>
    <row r="46" spans="3:17" s="601" customFormat="1" ht="15">
      <c r="C46" s="843"/>
      <c r="D46" s="843"/>
      <c r="E46" s="843"/>
      <c r="F46" s="843"/>
      <c r="G46" s="843"/>
      <c r="H46" s="843"/>
      <c r="I46" s="843"/>
      <c r="J46" s="843"/>
      <c r="K46" s="843"/>
      <c r="L46" s="843"/>
      <c r="M46" s="843"/>
      <c r="N46" s="843"/>
      <c r="O46" s="843"/>
      <c r="P46" s="843"/>
      <c r="Q46" s="843"/>
    </row>
    <row r="47" spans="3:17" s="601" customFormat="1" ht="15">
      <c r="C47" s="843"/>
      <c r="D47" s="843"/>
      <c r="E47" s="843"/>
      <c r="F47" s="843"/>
      <c r="G47" s="843"/>
      <c r="H47" s="843"/>
      <c r="I47" s="843"/>
      <c r="J47" s="843"/>
      <c r="K47" s="843"/>
      <c r="L47" s="843"/>
      <c r="M47" s="843"/>
      <c r="N47" s="843"/>
      <c r="O47" s="843"/>
      <c r="P47" s="843"/>
      <c r="Q47" s="843"/>
    </row>
    <row r="48" spans="3:17" s="601" customFormat="1" ht="15">
      <c r="C48" s="843"/>
      <c r="D48" s="843"/>
      <c r="E48" s="843"/>
      <c r="F48" s="843"/>
      <c r="G48" s="843"/>
      <c r="H48" s="843"/>
      <c r="I48" s="843"/>
      <c r="J48" s="843"/>
      <c r="K48" s="843"/>
      <c r="L48" s="843"/>
      <c r="M48" s="843"/>
      <c r="N48" s="843"/>
      <c r="O48" s="843"/>
      <c r="P48" s="843"/>
      <c r="Q48" s="843"/>
    </row>
    <row r="49" spans="3:17" s="601" customFormat="1" ht="15">
      <c r="C49" s="843"/>
      <c r="D49" s="843"/>
      <c r="E49" s="843"/>
      <c r="F49" s="843"/>
      <c r="G49" s="843"/>
      <c r="H49" s="843"/>
      <c r="I49" s="843"/>
      <c r="J49" s="843"/>
      <c r="K49" s="843"/>
      <c r="L49" s="843"/>
      <c r="M49" s="843"/>
      <c r="N49" s="843"/>
      <c r="O49" s="843"/>
      <c r="P49" s="843"/>
      <c r="Q49" s="843"/>
    </row>
    <row r="50" spans="3:17" s="601" customFormat="1" ht="15">
      <c r="C50" s="843"/>
      <c r="D50" s="843"/>
      <c r="E50" s="843"/>
      <c r="F50" s="843"/>
      <c r="G50" s="843"/>
      <c r="H50" s="843"/>
      <c r="I50" s="843"/>
      <c r="J50" s="843"/>
      <c r="K50" s="843"/>
      <c r="L50" s="843"/>
      <c r="M50" s="843"/>
      <c r="N50" s="843"/>
      <c r="O50" s="843"/>
      <c r="P50" s="843"/>
      <c r="Q50" s="843"/>
    </row>
    <row r="51" spans="3:17" s="601" customFormat="1" ht="15">
      <c r="C51" s="843"/>
      <c r="D51" s="843"/>
      <c r="E51" s="843"/>
      <c r="F51" s="843"/>
      <c r="G51" s="843"/>
      <c r="H51" s="843"/>
      <c r="I51" s="843"/>
      <c r="J51" s="843"/>
      <c r="K51" s="843"/>
      <c r="L51" s="843"/>
      <c r="M51" s="843"/>
      <c r="N51" s="843"/>
      <c r="O51" s="843"/>
      <c r="P51" s="843"/>
      <c r="Q51" s="843"/>
    </row>
    <row r="52" spans="3:17" s="601" customFormat="1" ht="15">
      <c r="C52" s="843"/>
      <c r="D52" s="843"/>
      <c r="E52" s="843"/>
      <c r="F52" s="843"/>
      <c r="G52" s="843"/>
      <c r="H52" s="843"/>
      <c r="I52" s="843"/>
      <c r="J52" s="843"/>
      <c r="K52" s="843"/>
      <c r="L52" s="843"/>
      <c r="M52" s="843"/>
      <c r="N52" s="843"/>
      <c r="O52" s="843"/>
      <c r="P52" s="843"/>
      <c r="Q52" s="843"/>
    </row>
    <row r="53" spans="3:17" s="601" customFormat="1" ht="15">
      <c r="C53" s="843"/>
      <c r="D53" s="843"/>
      <c r="E53" s="843"/>
      <c r="F53" s="843"/>
      <c r="G53" s="843"/>
      <c r="H53" s="843"/>
      <c r="I53" s="843"/>
      <c r="J53" s="843"/>
      <c r="K53" s="843"/>
      <c r="L53" s="843"/>
      <c r="M53" s="843"/>
      <c r="N53" s="843"/>
      <c r="O53" s="843"/>
      <c r="P53" s="843"/>
      <c r="Q53" s="843"/>
    </row>
    <row r="54" spans="3:17" s="601" customFormat="1" ht="15">
      <c r="C54" s="843"/>
      <c r="D54" s="843"/>
      <c r="E54" s="843"/>
      <c r="F54" s="843"/>
      <c r="G54" s="843"/>
      <c r="H54" s="843"/>
      <c r="I54" s="843"/>
      <c r="J54" s="843"/>
      <c r="K54" s="843"/>
      <c r="L54" s="843"/>
      <c r="M54" s="843"/>
      <c r="N54" s="843"/>
      <c r="O54" s="843"/>
      <c r="P54" s="843"/>
      <c r="Q54" s="843"/>
    </row>
    <row r="55" spans="3:17" s="601" customFormat="1" ht="15">
      <c r="C55" s="843"/>
      <c r="D55" s="843"/>
      <c r="E55" s="843"/>
      <c r="F55" s="843"/>
      <c r="G55" s="843"/>
      <c r="H55" s="843"/>
      <c r="I55" s="843"/>
      <c r="J55" s="843"/>
      <c r="K55" s="843"/>
      <c r="L55" s="843"/>
      <c r="M55" s="843"/>
      <c r="N55" s="843"/>
      <c r="O55" s="843"/>
      <c r="P55" s="843"/>
      <c r="Q55" s="843"/>
    </row>
    <row r="56" spans="3:17" s="601" customFormat="1" ht="15">
      <c r="C56" s="843"/>
      <c r="D56" s="843"/>
      <c r="E56" s="843"/>
      <c r="F56" s="843"/>
      <c r="G56" s="843"/>
      <c r="H56" s="843"/>
      <c r="I56" s="843"/>
      <c r="J56" s="843"/>
      <c r="K56" s="843"/>
      <c r="L56" s="843"/>
      <c r="M56" s="843"/>
      <c r="N56" s="843"/>
      <c r="O56" s="843"/>
      <c r="P56" s="843"/>
      <c r="Q56" s="843"/>
    </row>
    <row r="57" spans="3:17" s="601" customFormat="1" ht="15">
      <c r="C57" s="843"/>
      <c r="D57" s="843"/>
      <c r="E57" s="843"/>
      <c r="F57" s="843"/>
      <c r="G57" s="843"/>
      <c r="H57" s="843"/>
      <c r="I57" s="843"/>
      <c r="J57" s="843"/>
      <c r="K57" s="843"/>
      <c r="L57" s="843"/>
      <c r="M57" s="843"/>
      <c r="N57" s="843"/>
      <c r="O57" s="843"/>
      <c r="P57" s="843"/>
      <c r="Q57" s="843"/>
    </row>
    <row r="58" spans="3:17" s="601" customFormat="1" ht="15">
      <c r="C58" s="843"/>
      <c r="D58" s="843"/>
      <c r="E58" s="843"/>
      <c r="F58" s="843"/>
      <c r="G58" s="843"/>
      <c r="H58" s="843"/>
      <c r="I58" s="843"/>
      <c r="J58" s="843"/>
      <c r="K58" s="843"/>
      <c r="L58" s="843"/>
      <c r="M58" s="843"/>
      <c r="N58" s="843"/>
      <c r="O58" s="843"/>
      <c r="P58" s="843"/>
      <c r="Q58" s="843"/>
    </row>
    <row r="59" spans="3:17" s="601" customFormat="1" ht="15">
      <c r="C59" s="843"/>
      <c r="D59" s="843"/>
      <c r="E59" s="843"/>
      <c r="F59" s="843"/>
      <c r="G59" s="843"/>
      <c r="H59" s="843"/>
      <c r="I59" s="843"/>
      <c r="J59" s="843"/>
      <c r="K59" s="843"/>
      <c r="L59" s="843"/>
      <c r="M59" s="843"/>
      <c r="N59" s="843"/>
      <c r="O59" s="843"/>
      <c r="P59" s="843"/>
      <c r="Q59" s="843"/>
    </row>
    <row r="60" spans="3:17" s="601" customFormat="1" ht="15">
      <c r="C60" s="843"/>
      <c r="D60" s="843"/>
      <c r="E60" s="843"/>
      <c r="F60" s="843"/>
      <c r="G60" s="843"/>
      <c r="H60" s="843"/>
      <c r="I60" s="843"/>
      <c r="J60" s="843"/>
      <c r="K60" s="843"/>
      <c r="L60" s="843"/>
      <c r="M60" s="843"/>
      <c r="N60" s="843"/>
      <c r="O60" s="843"/>
      <c r="P60" s="843"/>
      <c r="Q60" s="843"/>
    </row>
    <row r="61" spans="3:17" s="601" customFormat="1" ht="15">
      <c r="C61" s="843"/>
      <c r="D61" s="843"/>
      <c r="E61" s="843"/>
      <c r="F61" s="843"/>
      <c r="G61" s="843"/>
      <c r="H61" s="843"/>
      <c r="I61" s="843"/>
      <c r="J61" s="843"/>
      <c r="K61" s="843"/>
      <c r="L61" s="843"/>
      <c r="M61" s="843"/>
      <c r="N61" s="843"/>
      <c r="O61" s="843"/>
      <c r="P61" s="843"/>
      <c r="Q61" s="843"/>
    </row>
    <row r="62" spans="3:17" s="601" customFormat="1" ht="15">
      <c r="C62" s="843"/>
      <c r="D62" s="843"/>
      <c r="E62" s="843"/>
      <c r="F62" s="843"/>
      <c r="G62" s="843"/>
      <c r="H62" s="843"/>
      <c r="I62" s="843"/>
      <c r="J62" s="843"/>
      <c r="K62" s="843"/>
      <c r="L62" s="843"/>
      <c r="M62" s="843"/>
      <c r="N62" s="843"/>
      <c r="O62" s="843"/>
      <c r="P62" s="843"/>
      <c r="Q62" s="843"/>
    </row>
    <row r="63" spans="3:17" s="601" customFormat="1" ht="15">
      <c r="C63" s="843"/>
      <c r="D63" s="843"/>
      <c r="E63" s="843"/>
      <c r="F63" s="843"/>
      <c r="G63" s="843"/>
      <c r="H63" s="843"/>
      <c r="I63" s="843"/>
      <c r="J63" s="843"/>
      <c r="K63" s="843"/>
      <c r="L63" s="843"/>
      <c r="M63" s="843"/>
      <c r="N63" s="843"/>
      <c r="O63" s="843"/>
      <c r="P63" s="843"/>
      <c r="Q63" s="843"/>
    </row>
    <row r="64" spans="3:17" s="601" customFormat="1" ht="15">
      <c r="C64" s="843"/>
      <c r="D64" s="843"/>
      <c r="E64" s="843"/>
      <c r="F64" s="843"/>
      <c r="G64" s="843"/>
      <c r="H64" s="843"/>
      <c r="I64" s="843"/>
      <c r="J64" s="843"/>
      <c r="K64" s="843"/>
      <c r="L64" s="843"/>
      <c r="M64" s="843"/>
      <c r="N64" s="843"/>
      <c r="O64" s="843"/>
      <c r="P64" s="843"/>
      <c r="Q64" s="843"/>
    </row>
    <row r="65" spans="3:17" s="601" customFormat="1" ht="15">
      <c r="C65" s="843"/>
      <c r="D65" s="843"/>
      <c r="E65" s="843"/>
      <c r="F65" s="843"/>
      <c r="G65" s="843"/>
      <c r="H65" s="843"/>
      <c r="I65" s="843"/>
      <c r="J65" s="843"/>
      <c r="K65" s="843"/>
      <c r="L65" s="843"/>
      <c r="M65" s="843"/>
      <c r="N65" s="843"/>
      <c r="O65" s="843"/>
      <c r="P65" s="843"/>
      <c r="Q65" s="843"/>
    </row>
    <row r="66" spans="3:17" s="601" customFormat="1" ht="15">
      <c r="C66" s="843"/>
      <c r="D66" s="843"/>
      <c r="E66" s="843"/>
      <c r="F66" s="843"/>
      <c r="G66" s="843"/>
      <c r="H66" s="843"/>
      <c r="I66" s="843"/>
      <c r="J66" s="843"/>
      <c r="K66" s="843"/>
      <c r="L66" s="843"/>
      <c r="M66" s="843"/>
      <c r="N66" s="843"/>
      <c r="O66" s="843"/>
      <c r="P66" s="843"/>
      <c r="Q66" s="843"/>
    </row>
    <row r="67" spans="3:17" s="601" customFormat="1" ht="15">
      <c r="C67" s="843"/>
      <c r="D67" s="843"/>
      <c r="E67" s="843"/>
      <c r="F67" s="843"/>
      <c r="G67" s="843"/>
      <c r="H67" s="843"/>
      <c r="I67" s="843"/>
      <c r="J67" s="843"/>
      <c r="K67" s="843"/>
      <c r="L67" s="843"/>
      <c r="M67" s="843"/>
      <c r="N67" s="843"/>
      <c r="O67" s="843"/>
      <c r="P67" s="843"/>
      <c r="Q67" s="843"/>
    </row>
    <row r="68" spans="3:17" s="601" customFormat="1" ht="15">
      <c r="C68" s="843"/>
      <c r="D68" s="843"/>
      <c r="E68" s="843"/>
      <c r="F68" s="843"/>
      <c r="G68" s="843"/>
      <c r="H68" s="843"/>
      <c r="I68" s="843"/>
      <c r="J68" s="843"/>
      <c r="K68" s="843"/>
      <c r="L68" s="843"/>
      <c r="M68" s="843"/>
      <c r="N68" s="843"/>
      <c r="O68" s="843"/>
      <c r="P68" s="843"/>
      <c r="Q68" s="843"/>
    </row>
    <row r="69" spans="3:17" s="601" customFormat="1" ht="15">
      <c r="C69" s="843"/>
      <c r="D69" s="843"/>
      <c r="E69" s="843"/>
      <c r="F69" s="843"/>
      <c r="G69" s="843"/>
      <c r="H69" s="843"/>
      <c r="I69" s="843"/>
      <c r="J69" s="843"/>
      <c r="K69" s="843"/>
      <c r="L69" s="843"/>
      <c r="M69" s="843"/>
      <c r="N69" s="843"/>
      <c r="O69" s="843"/>
      <c r="P69" s="843"/>
      <c r="Q69" s="843"/>
    </row>
    <row r="70" spans="3:17" s="601" customFormat="1" ht="15">
      <c r="C70" s="843"/>
      <c r="D70" s="843"/>
      <c r="E70" s="843"/>
      <c r="F70" s="843"/>
      <c r="G70" s="843"/>
      <c r="H70" s="843"/>
      <c r="I70" s="843"/>
      <c r="J70" s="843"/>
      <c r="K70" s="843"/>
      <c r="L70" s="843"/>
      <c r="M70" s="843"/>
      <c r="N70" s="843"/>
      <c r="O70" s="843"/>
      <c r="P70" s="843"/>
      <c r="Q70" s="843"/>
    </row>
    <row r="71" spans="3:17" s="601" customFormat="1" ht="15">
      <c r="C71" s="843"/>
      <c r="D71" s="843"/>
      <c r="E71" s="843"/>
      <c r="F71" s="843"/>
      <c r="G71" s="843"/>
      <c r="H71" s="843"/>
      <c r="I71" s="843"/>
      <c r="J71" s="843"/>
      <c r="K71" s="843"/>
      <c r="L71" s="843"/>
      <c r="M71" s="843"/>
      <c r="N71" s="843"/>
      <c r="O71" s="843"/>
      <c r="P71" s="843"/>
      <c r="Q71" s="843"/>
    </row>
    <row r="72" spans="3:17" s="601" customFormat="1" ht="15">
      <c r="C72" s="843"/>
      <c r="D72" s="843"/>
      <c r="E72" s="843"/>
      <c r="F72" s="843"/>
      <c r="G72" s="843"/>
      <c r="H72" s="843"/>
      <c r="I72" s="843"/>
      <c r="J72" s="843"/>
      <c r="K72" s="843"/>
      <c r="L72" s="843"/>
      <c r="M72" s="843"/>
      <c r="N72" s="843"/>
      <c r="O72" s="843"/>
      <c r="P72" s="843"/>
      <c r="Q72" s="843"/>
    </row>
    <row r="73" spans="3:17" s="601" customFormat="1" ht="15">
      <c r="C73" s="843"/>
      <c r="D73" s="843"/>
      <c r="E73" s="843"/>
      <c r="F73" s="843"/>
      <c r="G73" s="843"/>
      <c r="H73" s="843"/>
      <c r="I73" s="843"/>
      <c r="J73" s="843"/>
      <c r="K73" s="843"/>
      <c r="L73" s="843"/>
      <c r="M73" s="843"/>
      <c r="N73" s="843"/>
      <c r="O73" s="843"/>
      <c r="P73" s="843"/>
      <c r="Q73" s="843"/>
    </row>
    <row r="74" spans="3:17" s="601" customFormat="1" ht="15">
      <c r="C74" s="843"/>
      <c r="D74" s="843"/>
      <c r="E74" s="843"/>
      <c r="F74" s="843"/>
      <c r="G74" s="843"/>
      <c r="H74" s="843"/>
      <c r="I74" s="843"/>
      <c r="J74" s="843"/>
      <c r="K74" s="843"/>
      <c r="L74" s="843"/>
      <c r="M74" s="843"/>
      <c r="N74" s="843"/>
      <c r="O74" s="843"/>
      <c r="P74" s="843"/>
      <c r="Q74" s="843"/>
    </row>
    <row r="75" spans="3:17" s="601" customFormat="1" ht="15">
      <c r="C75" s="843"/>
      <c r="D75" s="843"/>
      <c r="E75" s="843"/>
      <c r="F75" s="843"/>
      <c r="G75" s="843"/>
      <c r="H75" s="843"/>
      <c r="I75" s="843"/>
      <c r="J75" s="843"/>
      <c r="K75" s="843"/>
      <c r="L75" s="843"/>
      <c r="M75" s="843"/>
      <c r="N75" s="843"/>
      <c r="O75" s="843"/>
      <c r="P75" s="843"/>
      <c r="Q75" s="843"/>
    </row>
    <row r="76" spans="3:17" s="601" customFormat="1" ht="15">
      <c r="C76" s="843"/>
      <c r="D76" s="843"/>
      <c r="E76" s="843"/>
      <c r="F76" s="843"/>
      <c r="G76" s="843"/>
      <c r="H76" s="843"/>
      <c r="I76" s="843"/>
      <c r="J76" s="843"/>
      <c r="K76" s="843"/>
      <c r="L76" s="843"/>
      <c r="M76" s="843"/>
      <c r="N76" s="843"/>
      <c r="O76" s="843"/>
      <c r="P76" s="843"/>
      <c r="Q76" s="843"/>
    </row>
    <row r="77" spans="3:17" s="601" customFormat="1" ht="15">
      <c r="C77" s="843"/>
      <c r="D77" s="843"/>
      <c r="E77" s="843"/>
      <c r="F77" s="843"/>
      <c r="G77" s="843"/>
      <c r="H77" s="843"/>
      <c r="I77" s="843"/>
      <c r="J77" s="843"/>
      <c r="K77" s="843"/>
      <c r="L77" s="843"/>
      <c r="M77" s="843"/>
      <c r="N77" s="843"/>
      <c r="O77" s="843"/>
      <c r="P77" s="843"/>
      <c r="Q77" s="843"/>
    </row>
    <row r="78" spans="3:17" s="601" customFormat="1" ht="15">
      <c r="C78" s="843"/>
      <c r="D78" s="843"/>
      <c r="E78" s="843"/>
      <c r="F78" s="843"/>
      <c r="G78" s="843"/>
      <c r="H78" s="843"/>
      <c r="I78" s="843"/>
      <c r="J78" s="843"/>
      <c r="K78" s="843"/>
      <c r="L78" s="843"/>
      <c r="M78" s="843"/>
      <c r="N78" s="843"/>
      <c r="O78" s="843"/>
      <c r="P78" s="843"/>
      <c r="Q78" s="843"/>
    </row>
    <row r="79" spans="3:17" s="601" customFormat="1" ht="15">
      <c r="C79" s="843"/>
      <c r="D79" s="843"/>
      <c r="E79" s="843"/>
      <c r="F79" s="843"/>
      <c r="G79" s="843"/>
      <c r="H79" s="843"/>
      <c r="I79" s="843"/>
      <c r="J79" s="843"/>
      <c r="K79" s="843"/>
      <c r="L79" s="843"/>
      <c r="M79" s="843"/>
      <c r="N79" s="843"/>
      <c r="O79" s="843"/>
      <c r="P79" s="843"/>
      <c r="Q79" s="843"/>
    </row>
    <row r="80" spans="3:17" s="601" customFormat="1" ht="15">
      <c r="C80" s="843"/>
      <c r="D80" s="843"/>
      <c r="E80" s="843"/>
      <c r="F80" s="843"/>
      <c r="G80" s="843"/>
      <c r="H80" s="843"/>
      <c r="I80" s="843"/>
      <c r="J80" s="843"/>
      <c r="K80" s="843"/>
      <c r="L80" s="843"/>
      <c r="M80" s="843"/>
      <c r="N80" s="843"/>
      <c r="O80" s="843"/>
      <c r="P80" s="843"/>
      <c r="Q80" s="843"/>
    </row>
    <row r="81" spans="3:17" s="601" customFormat="1" ht="15">
      <c r="C81" s="843"/>
      <c r="D81" s="843"/>
      <c r="E81" s="843"/>
      <c r="F81" s="843"/>
      <c r="G81" s="843"/>
      <c r="H81" s="843"/>
      <c r="I81" s="843"/>
      <c r="J81" s="843"/>
      <c r="K81" s="843"/>
      <c r="L81" s="843"/>
      <c r="M81" s="843"/>
      <c r="N81" s="843"/>
      <c r="O81" s="843"/>
      <c r="P81" s="843"/>
      <c r="Q81" s="843"/>
    </row>
    <row r="82" spans="3:17" s="601" customFormat="1" ht="15">
      <c r="C82" s="843"/>
      <c r="D82" s="843"/>
      <c r="E82" s="843"/>
      <c r="F82" s="843"/>
      <c r="G82" s="843"/>
      <c r="H82" s="843"/>
      <c r="I82" s="843"/>
      <c r="J82" s="843"/>
      <c r="K82" s="843"/>
      <c r="L82" s="843"/>
      <c r="M82" s="843"/>
      <c r="N82" s="843"/>
      <c r="O82" s="843"/>
      <c r="P82" s="843"/>
      <c r="Q82" s="843"/>
    </row>
    <row r="83" spans="3:17" s="601" customFormat="1" ht="15">
      <c r="C83" s="843"/>
      <c r="D83" s="843"/>
      <c r="E83" s="843"/>
      <c r="F83" s="843"/>
      <c r="G83" s="843"/>
      <c r="H83" s="843"/>
      <c r="I83" s="843"/>
      <c r="J83" s="843"/>
      <c r="K83" s="843"/>
      <c r="L83" s="843"/>
      <c r="M83" s="843"/>
      <c r="N83" s="843"/>
      <c r="O83" s="843"/>
      <c r="P83" s="843"/>
      <c r="Q83" s="843"/>
    </row>
    <row r="84" spans="3:17" s="601" customFormat="1" ht="15">
      <c r="C84" s="843"/>
      <c r="D84" s="843"/>
      <c r="E84" s="843"/>
      <c r="F84" s="843"/>
      <c r="G84" s="843"/>
      <c r="H84" s="843"/>
      <c r="I84" s="843"/>
      <c r="J84" s="843"/>
      <c r="K84" s="843"/>
      <c r="L84" s="843"/>
      <c r="M84" s="843"/>
      <c r="N84" s="843"/>
      <c r="O84" s="843"/>
      <c r="P84" s="843"/>
      <c r="Q84" s="843"/>
    </row>
    <row r="85" spans="3:17" s="601" customFormat="1" ht="15">
      <c r="C85" s="843"/>
      <c r="D85" s="843"/>
      <c r="E85" s="843"/>
      <c r="F85" s="843"/>
      <c r="G85" s="843"/>
      <c r="H85" s="843"/>
      <c r="I85" s="843"/>
      <c r="J85" s="843"/>
      <c r="K85" s="843"/>
      <c r="L85" s="843"/>
      <c r="M85" s="843"/>
      <c r="N85" s="843"/>
      <c r="O85" s="843"/>
      <c r="P85" s="843"/>
      <c r="Q85" s="843"/>
    </row>
    <row r="86" spans="3:17" s="601" customFormat="1" ht="15">
      <c r="C86" s="843"/>
      <c r="D86" s="843"/>
      <c r="E86" s="843"/>
      <c r="F86" s="843"/>
      <c r="G86" s="843"/>
      <c r="H86" s="843"/>
      <c r="I86" s="843"/>
      <c r="J86" s="843"/>
      <c r="K86" s="843"/>
      <c r="L86" s="843"/>
      <c r="M86" s="843"/>
      <c r="N86" s="843"/>
      <c r="O86" s="843"/>
      <c r="P86" s="843"/>
      <c r="Q86" s="843"/>
    </row>
    <row r="87" spans="3:17" s="601" customFormat="1" ht="15">
      <c r="C87" s="843"/>
      <c r="D87" s="843"/>
      <c r="E87" s="843"/>
      <c r="F87" s="843"/>
      <c r="G87" s="843"/>
      <c r="H87" s="843"/>
      <c r="I87" s="843"/>
      <c r="J87" s="843"/>
      <c r="K87" s="843"/>
      <c r="L87" s="843"/>
      <c r="M87" s="843"/>
      <c r="N87" s="843"/>
      <c r="O87" s="843"/>
      <c r="P87" s="843"/>
      <c r="Q87" s="843"/>
    </row>
    <row r="88" spans="3:17" s="601" customFormat="1" ht="15">
      <c r="C88" s="843"/>
      <c r="D88" s="843"/>
      <c r="E88" s="843"/>
      <c r="F88" s="843"/>
      <c r="G88" s="843"/>
      <c r="H88" s="843"/>
      <c r="I88" s="843"/>
      <c r="J88" s="843"/>
      <c r="K88" s="843"/>
      <c r="L88" s="843"/>
      <c r="M88" s="843"/>
      <c r="N88" s="843"/>
      <c r="O88" s="843"/>
      <c r="P88" s="843"/>
      <c r="Q88" s="843"/>
    </row>
    <row r="89" spans="3:17" s="601" customFormat="1" ht="15">
      <c r="C89" s="843"/>
      <c r="D89" s="843"/>
      <c r="E89" s="843"/>
      <c r="F89" s="843"/>
      <c r="G89" s="843"/>
      <c r="H89" s="843"/>
      <c r="I89" s="843"/>
      <c r="J89" s="843"/>
      <c r="K89" s="843"/>
      <c r="L89" s="843"/>
      <c r="M89" s="843"/>
      <c r="N89" s="843"/>
      <c r="O89" s="843"/>
      <c r="P89" s="843"/>
      <c r="Q89" s="843"/>
    </row>
    <row r="90" spans="3:17" s="601" customFormat="1" ht="15">
      <c r="C90" s="843"/>
      <c r="D90" s="843"/>
      <c r="E90" s="843"/>
      <c r="F90" s="843"/>
      <c r="G90" s="843"/>
      <c r="H90" s="843"/>
      <c r="I90" s="843"/>
      <c r="J90" s="843"/>
      <c r="K90" s="843"/>
      <c r="L90" s="843"/>
      <c r="M90" s="843"/>
      <c r="N90" s="843"/>
      <c r="O90" s="843"/>
      <c r="P90" s="843"/>
      <c r="Q90" s="843"/>
    </row>
    <row r="91" spans="3:17" s="601" customFormat="1" ht="15">
      <c r="C91" s="843"/>
      <c r="D91" s="843"/>
      <c r="E91" s="843"/>
      <c r="F91" s="843"/>
      <c r="G91" s="843"/>
      <c r="H91" s="843"/>
      <c r="I91" s="843"/>
      <c r="J91" s="843"/>
      <c r="K91" s="843"/>
      <c r="L91" s="843"/>
      <c r="M91" s="843"/>
      <c r="N91" s="843"/>
      <c r="O91" s="843"/>
      <c r="P91" s="843"/>
      <c r="Q91" s="843"/>
    </row>
    <row r="92" spans="3:17" s="601" customFormat="1" ht="15">
      <c r="C92" s="843"/>
      <c r="D92" s="843"/>
      <c r="E92" s="843"/>
      <c r="F92" s="843"/>
      <c r="G92" s="843"/>
      <c r="H92" s="843"/>
      <c r="I92" s="843"/>
      <c r="J92" s="843"/>
      <c r="K92" s="843"/>
      <c r="L92" s="843"/>
      <c r="M92" s="843"/>
      <c r="N92" s="843"/>
      <c r="O92" s="843"/>
      <c r="P92" s="843"/>
      <c r="Q92" s="843"/>
    </row>
    <row r="93" spans="3:17" s="601" customFormat="1" ht="15">
      <c r="C93" s="843"/>
      <c r="D93" s="843"/>
      <c r="E93" s="843"/>
      <c r="F93" s="843"/>
      <c r="G93" s="843"/>
      <c r="H93" s="843"/>
      <c r="I93" s="843"/>
      <c r="J93" s="843"/>
      <c r="K93" s="843"/>
      <c r="L93" s="843"/>
      <c r="M93" s="843"/>
      <c r="N93" s="843"/>
      <c r="O93" s="843"/>
      <c r="P93" s="843"/>
      <c r="Q93" s="843"/>
    </row>
    <row r="94" spans="3:17" s="601" customFormat="1" ht="15">
      <c r="C94" s="843"/>
      <c r="D94" s="843"/>
      <c r="E94" s="843"/>
      <c r="F94" s="843"/>
      <c r="G94" s="843"/>
      <c r="H94" s="843"/>
      <c r="I94" s="843"/>
      <c r="J94" s="843"/>
      <c r="K94" s="843"/>
      <c r="L94" s="843"/>
      <c r="M94" s="843"/>
      <c r="N94" s="843"/>
      <c r="O94" s="843"/>
      <c r="P94" s="843"/>
      <c r="Q94" s="843"/>
    </row>
    <row r="95" spans="3:17" s="601" customFormat="1" ht="15">
      <c r="C95" s="843"/>
      <c r="D95" s="843"/>
      <c r="E95" s="843"/>
      <c r="F95" s="843"/>
      <c r="G95" s="843"/>
      <c r="H95" s="843"/>
      <c r="I95" s="843"/>
      <c r="J95" s="843"/>
      <c r="K95" s="843"/>
      <c r="L95" s="843"/>
      <c r="M95" s="843"/>
      <c r="N95" s="843"/>
      <c r="O95" s="843"/>
      <c r="P95" s="843"/>
      <c r="Q95" s="843"/>
    </row>
    <row r="96" spans="3:17" s="601" customFormat="1" ht="15">
      <c r="C96" s="843"/>
      <c r="D96" s="843"/>
      <c r="E96" s="843"/>
      <c r="F96" s="843"/>
      <c r="G96" s="843"/>
      <c r="H96" s="843"/>
      <c r="I96" s="843"/>
      <c r="J96" s="843"/>
      <c r="K96" s="843"/>
      <c r="L96" s="843"/>
      <c r="M96" s="843"/>
      <c r="N96" s="843"/>
      <c r="O96" s="843"/>
      <c r="P96" s="843"/>
      <c r="Q96" s="843"/>
    </row>
    <row r="97" spans="3:17" s="601" customFormat="1" ht="15">
      <c r="C97" s="843"/>
      <c r="D97" s="843"/>
      <c r="E97" s="843"/>
      <c r="F97" s="843"/>
      <c r="G97" s="843"/>
      <c r="H97" s="843"/>
      <c r="I97" s="843"/>
      <c r="J97" s="843"/>
      <c r="K97" s="843"/>
      <c r="L97" s="843"/>
      <c r="M97" s="843"/>
      <c r="N97" s="843"/>
      <c r="O97" s="843"/>
      <c r="P97" s="843"/>
      <c r="Q97" s="843"/>
    </row>
    <row r="98" spans="3:17" s="601" customFormat="1" ht="15">
      <c r="C98" s="843"/>
      <c r="D98" s="843"/>
      <c r="E98" s="843"/>
      <c r="F98" s="843"/>
      <c r="G98" s="843"/>
      <c r="H98" s="843"/>
      <c r="I98" s="843"/>
      <c r="J98" s="843"/>
      <c r="K98" s="843"/>
      <c r="L98" s="843"/>
      <c r="M98" s="843"/>
      <c r="N98" s="843"/>
      <c r="O98" s="843"/>
      <c r="P98" s="843"/>
      <c r="Q98" s="843"/>
    </row>
    <row r="99" spans="3:17" s="601" customFormat="1" ht="15">
      <c r="C99" s="843"/>
      <c r="D99" s="843"/>
      <c r="E99" s="843"/>
      <c r="F99" s="843"/>
      <c r="G99" s="843"/>
      <c r="H99" s="843"/>
      <c r="I99" s="843"/>
      <c r="J99" s="843"/>
      <c r="K99" s="843"/>
      <c r="L99" s="843"/>
      <c r="M99" s="843"/>
      <c r="N99" s="843"/>
      <c r="O99" s="843"/>
      <c r="P99" s="843"/>
      <c r="Q99" s="843"/>
    </row>
    <row r="100" spans="3:17" s="601" customFormat="1" ht="15">
      <c r="C100" s="843"/>
      <c r="D100" s="843"/>
      <c r="E100" s="843"/>
      <c r="F100" s="843"/>
      <c r="G100" s="843"/>
      <c r="H100" s="843"/>
      <c r="I100" s="843"/>
      <c r="J100" s="843"/>
      <c r="K100" s="843"/>
      <c r="L100" s="843"/>
      <c r="M100" s="843"/>
      <c r="N100" s="843"/>
      <c r="O100" s="843"/>
      <c r="P100" s="843"/>
      <c r="Q100" s="843"/>
    </row>
    <row r="101" spans="3:17" s="601" customFormat="1" ht="15">
      <c r="C101" s="843"/>
      <c r="D101" s="843"/>
      <c r="E101" s="843"/>
      <c r="F101" s="843"/>
      <c r="G101" s="843"/>
      <c r="H101" s="843"/>
      <c r="I101" s="843"/>
      <c r="J101" s="843"/>
      <c r="K101" s="843"/>
      <c r="L101" s="843"/>
      <c r="M101" s="843"/>
      <c r="N101" s="843"/>
      <c r="O101" s="843"/>
      <c r="P101" s="843"/>
      <c r="Q101" s="843"/>
    </row>
    <row r="102" spans="3:17" s="601" customFormat="1" ht="15">
      <c r="C102" s="843"/>
      <c r="D102" s="843"/>
      <c r="E102" s="843"/>
      <c r="F102" s="843"/>
      <c r="G102" s="843"/>
      <c r="H102" s="843"/>
      <c r="I102" s="843"/>
      <c r="J102" s="843"/>
      <c r="K102" s="843"/>
      <c r="L102" s="843"/>
      <c r="M102" s="843"/>
      <c r="N102" s="843"/>
      <c r="O102" s="843"/>
      <c r="P102" s="843"/>
      <c r="Q102" s="843"/>
    </row>
    <row r="103" spans="3:17" s="601" customFormat="1" ht="15">
      <c r="C103" s="843"/>
      <c r="D103" s="843"/>
      <c r="E103" s="843"/>
      <c r="F103" s="843"/>
      <c r="G103" s="843"/>
      <c r="H103" s="843"/>
      <c r="I103" s="843"/>
      <c r="J103" s="843"/>
      <c r="K103" s="843"/>
      <c r="L103" s="843"/>
      <c r="M103" s="843"/>
      <c r="N103" s="843"/>
      <c r="O103" s="843"/>
      <c r="P103" s="843"/>
      <c r="Q103" s="843"/>
    </row>
    <row r="104" spans="3:17" s="601" customFormat="1" ht="15">
      <c r="C104" s="843"/>
      <c r="D104" s="843"/>
      <c r="E104" s="843"/>
      <c r="F104" s="843"/>
      <c r="G104" s="843"/>
      <c r="H104" s="843"/>
      <c r="I104" s="843"/>
      <c r="J104" s="843"/>
      <c r="K104" s="843"/>
      <c r="L104" s="843"/>
      <c r="M104" s="843"/>
      <c r="N104" s="843"/>
      <c r="O104" s="843"/>
      <c r="P104" s="843"/>
      <c r="Q104" s="843"/>
    </row>
    <row r="105" spans="3:17" s="601" customFormat="1" ht="15">
      <c r="C105" s="843"/>
      <c r="D105" s="843"/>
      <c r="E105" s="843"/>
      <c r="F105" s="843"/>
      <c r="G105" s="843"/>
      <c r="H105" s="843"/>
      <c r="I105" s="843"/>
      <c r="J105" s="843"/>
      <c r="K105" s="843"/>
      <c r="L105" s="843"/>
      <c r="M105" s="843"/>
      <c r="N105" s="843"/>
      <c r="O105" s="843"/>
      <c r="P105" s="843"/>
      <c r="Q105" s="843"/>
    </row>
    <row r="106" spans="3:17" s="601" customFormat="1" ht="15">
      <c r="C106" s="843"/>
      <c r="D106" s="843"/>
      <c r="E106" s="843"/>
      <c r="F106" s="843"/>
      <c r="G106" s="843"/>
      <c r="H106" s="843"/>
      <c r="I106" s="843"/>
      <c r="J106" s="843"/>
      <c r="K106" s="843"/>
      <c r="L106" s="843"/>
      <c r="M106" s="843"/>
      <c r="N106" s="843"/>
      <c r="O106" s="843"/>
      <c r="P106" s="843"/>
      <c r="Q106" s="843"/>
    </row>
    <row r="107" spans="3:17" s="601" customFormat="1" ht="15">
      <c r="C107" s="843"/>
      <c r="D107" s="843"/>
      <c r="E107" s="843"/>
      <c r="F107" s="843"/>
      <c r="G107" s="843"/>
      <c r="H107" s="843"/>
      <c r="I107" s="843"/>
      <c r="J107" s="843"/>
      <c r="K107" s="843"/>
      <c r="L107" s="843"/>
      <c r="M107" s="843"/>
      <c r="N107" s="843"/>
      <c r="O107" s="843"/>
      <c r="P107" s="843"/>
      <c r="Q107" s="843"/>
    </row>
    <row r="108" spans="3:17" s="601" customFormat="1" ht="15">
      <c r="C108" s="843"/>
      <c r="D108" s="843"/>
      <c r="E108" s="843"/>
      <c r="F108" s="843"/>
      <c r="G108" s="843"/>
      <c r="H108" s="843"/>
      <c r="I108" s="843"/>
      <c r="J108" s="843"/>
      <c r="K108" s="843"/>
      <c r="L108" s="843"/>
      <c r="M108" s="843"/>
      <c r="N108" s="843"/>
      <c r="O108" s="843"/>
      <c r="P108" s="843"/>
      <c r="Q108" s="843"/>
    </row>
    <row r="109" spans="3:17" s="601" customFormat="1" ht="15">
      <c r="C109" s="843"/>
      <c r="D109" s="843"/>
      <c r="E109" s="843"/>
      <c r="F109" s="843"/>
      <c r="G109" s="843"/>
      <c r="H109" s="843"/>
      <c r="I109" s="843"/>
      <c r="J109" s="843"/>
      <c r="K109" s="843"/>
      <c r="L109" s="843"/>
      <c r="M109" s="843"/>
      <c r="N109" s="843"/>
      <c r="O109" s="843"/>
      <c r="P109" s="843"/>
      <c r="Q109" s="843"/>
    </row>
    <row r="110" spans="3:17" s="601" customFormat="1" ht="15">
      <c r="C110" s="843"/>
      <c r="D110" s="843"/>
      <c r="E110" s="843"/>
      <c r="F110" s="843"/>
      <c r="G110" s="843"/>
      <c r="H110" s="843"/>
      <c r="I110" s="843"/>
      <c r="J110" s="843"/>
      <c r="K110" s="843"/>
      <c r="L110" s="843"/>
      <c r="M110" s="843"/>
      <c r="N110" s="843"/>
      <c r="O110" s="843"/>
      <c r="P110" s="843"/>
      <c r="Q110" s="843"/>
    </row>
    <row r="111" spans="3:17" s="601" customFormat="1" ht="15">
      <c r="C111" s="843"/>
      <c r="D111" s="843"/>
      <c r="E111" s="843"/>
      <c r="F111" s="843"/>
      <c r="G111" s="843"/>
      <c r="H111" s="843"/>
      <c r="I111" s="843"/>
      <c r="J111" s="843"/>
      <c r="K111" s="843"/>
      <c r="L111" s="843"/>
      <c r="M111" s="843"/>
      <c r="N111" s="843"/>
      <c r="O111" s="843"/>
      <c r="P111" s="843"/>
      <c r="Q111" s="843"/>
    </row>
    <row r="112" spans="3:17" s="601" customFormat="1" ht="15">
      <c r="C112" s="843"/>
      <c r="D112" s="843"/>
      <c r="E112" s="843"/>
      <c r="F112" s="843"/>
      <c r="G112" s="843"/>
      <c r="H112" s="843"/>
      <c r="I112" s="843"/>
      <c r="J112" s="843"/>
      <c r="K112" s="843"/>
      <c r="L112" s="843"/>
      <c r="M112" s="843"/>
      <c r="N112" s="843"/>
      <c r="O112" s="843"/>
      <c r="P112" s="843"/>
      <c r="Q112" s="843"/>
    </row>
    <row r="113" spans="3:17" s="601" customFormat="1" ht="15">
      <c r="C113" s="843"/>
      <c r="D113" s="843"/>
      <c r="E113" s="843"/>
      <c r="F113" s="843"/>
      <c r="G113" s="843"/>
      <c r="H113" s="843"/>
      <c r="I113" s="843"/>
      <c r="J113" s="843"/>
      <c r="K113" s="843"/>
      <c r="L113" s="843"/>
      <c r="M113" s="843"/>
      <c r="N113" s="843"/>
      <c r="O113" s="843"/>
      <c r="P113" s="843"/>
      <c r="Q113" s="843"/>
    </row>
    <row r="114" spans="3:17" s="601" customFormat="1" ht="15">
      <c r="C114" s="843"/>
      <c r="D114" s="843"/>
      <c r="E114" s="843"/>
      <c r="F114" s="843"/>
      <c r="G114" s="843"/>
      <c r="H114" s="843"/>
      <c r="I114" s="843"/>
      <c r="J114" s="843"/>
      <c r="K114" s="843"/>
      <c r="L114" s="843"/>
      <c r="M114" s="843"/>
      <c r="N114" s="843"/>
      <c r="O114" s="843"/>
      <c r="P114" s="843"/>
      <c r="Q114" s="843"/>
    </row>
    <row r="115" spans="3:17" s="601" customFormat="1" ht="15">
      <c r="C115" s="843"/>
      <c r="D115" s="843"/>
      <c r="E115" s="843"/>
      <c r="F115" s="843"/>
      <c r="G115" s="843"/>
      <c r="H115" s="843"/>
      <c r="I115" s="843"/>
      <c r="J115" s="843"/>
      <c r="K115" s="843"/>
      <c r="L115" s="843"/>
      <c r="M115" s="843"/>
      <c r="N115" s="843"/>
      <c r="O115" s="843"/>
      <c r="P115" s="843"/>
      <c r="Q115" s="843"/>
    </row>
    <row r="116" spans="3:17" s="601" customFormat="1" ht="15">
      <c r="C116" s="843"/>
      <c r="D116" s="843"/>
      <c r="E116" s="843"/>
      <c r="F116" s="843"/>
      <c r="G116" s="843"/>
      <c r="H116" s="843"/>
      <c r="I116" s="843"/>
      <c r="J116" s="843"/>
      <c r="K116" s="843"/>
      <c r="L116" s="843"/>
      <c r="M116" s="843"/>
      <c r="N116" s="843"/>
      <c r="O116" s="843"/>
      <c r="P116" s="843"/>
      <c r="Q116" s="843"/>
    </row>
    <row r="117" spans="3:17" s="601" customFormat="1" ht="15">
      <c r="C117" s="843"/>
      <c r="D117" s="843"/>
      <c r="E117" s="843"/>
      <c r="F117" s="843"/>
      <c r="G117" s="843"/>
      <c r="H117" s="843"/>
      <c r="I117" s="843"/>
      <c r="J117" s="843"/>
      <c r="K117" s="843"/>
      <c r="L117" s="843"/>
      <c r="M117" s="843"/>
      <c r="N117" s="843"/>
      <c r="O117" s="843"/>
      <c r="P117" s="843"/>
      <c r="Q117" s="843"/>
    </row>
    <row r="118" spans="3:17" s="601" customFormat="1" ht="15">
      <c r="C118" s="843"/>
      <c r="D118" s="843"/>
      <c r="E118" s="843"/>
      <c r="F118" s="843"/>
      <c r="G118" s="843"/>
      <c r="H118" s="843"/>
      <c r="I118" s="843"/>
      <c r="J118" s="843"/>
      <c r="K118" s="843"/>
      <c r="L118" s="843"/>
      <c r="M118" s="843"/>
      <c r="N118" s="843"/>
      <c r="O118" s="843"/>
      <c r="P118" s="843"/>
      <c r="Q118" s="843"/>
    </row>
    <row r="119" spans="3:17" s="601" customFormat="1" ht="15">
      <c r="C119" s="843"/>
      <c r="D119" s="843"/>
      <c r="E119" s="843"/>
      <c r="F119" s="843"/>
      <c r="G119" s="843"/>
      <c r="H119" s="843"/>
      <c r="I119" s="843"/>
      <c r="J119" s="843"/>
      <c r="K119" s="843"/>
      <c r="L119" s="843"/>
      <c r="M119" s="843"/>
      <c r="N119" s="843"/>
      <c r="O119" s="843"/>
      <c r="P119" s="843"/>
      <c r="Q119" s="843"/>
    </row>
    <row r="120" spans="3:17" s="601" customFormat="1" ht="15">
      <c r="C120" s="843"/>
      <c r="D120" s="843"/>
      <c r="E120" s="843"/>
      <c r="F120" s="843"/>
      <c r="G120" s="843"/>
      <c r="H120" s="843"/>
      <c r="I120" s="843"/>
      <c r="J120" s="843"/>
      <c r="K120" s="843"/>
      <c r="L120" s="843"/>
      <c r="M120" s="843"/>
      <c r="N120" s="843"/>
      <c r="O120" s="843"/>
      <c r="P120" s="843"/>
      <c r="Q120" s="843"/>
    </row>
    <row r="121" spans="3:17" s="601" customFormat="1" ht="15">
      <c r="C121" s="843"/>
      <c r="D121" s="843"/>
      <c r="E121" s="843"/>
      <c r="F121" s="843"/>
      <c r="G121" s="843"/>
      <c r="H121" s="843"/>
      <c r="I121" s="843"/>
      <c r="J121" s="843"/>
      <c r="K121" s="843"/>
      <c r="L121" s="843"/>
      <c r="M121" s="843"/>
      <c r="N121" s="843"/>
      <c r="O121" s="843"/>
      <c r="P121" s="843"/>
      <c r="Q121" s="843"/>
    </row>
    <row r="122" spans="3:17" s="601" customFormat="1" ht="15">
      <c r="C122" s="843"/>
      <c r="D122" s="843"/>
      <c r="E122" s="843"/>
      <c r="F122" s="843"/>
      <c r="G122" s="843"/>
      <c r="H122" s="843"/>
      <c r="I122" s="843"/>
      <c r="J122" s="843"/>
      <c r="K122" s="843"/>
      <c r="L122" s="843"/>
      <c r="M122" s="843"/>
      <c r="N122" s="843"/>
      <c r="O122" s="843"/>
      <c r="P122" s="843"/>
      <c r="Q122" s="843"/>
    </row>
    <row r="123" spans="3:17" s="601" customFormat="1" ht="15">
      <c r="C123" s="843"/>
      <c r="D123" s="843"/>
      <c r="E123" s="843"/>
      <c r="F123" s="843"/>
      <c r="G123" s="843"/>
      <c r="H123" s="843"/>
      <c r="I123" s="843"/>
      <c r="J123" s="843"/>
      <c r="K123" s="843"/>
      <c r="L123" s="843"/>
      <c r="M123" s="843"/>
      <c r="N123" s="843"/>
      <c r="O123" s="843"/>
      <c r="P123" s="843"/>
      <c r="Q123" s="843"/>
    </row>
    <row r="124" spans="3:17" s="601" customFormat="1" ht="15">
      <c r="C124" s="843"/>
      <c r="D124" s="843"/>
      <c r="E124" s="843"/>
      <c r="F124" s="843"/>
      <c r="G124" s="843"/>
      <c r="H124" s="843"/>
      <c r="I124" s="843"/>
      <c r="J124" s="843"/>
      <c r="K124" s="843"/>
      <c r="L124" s="843"/>
      <c r="M124" s="843"/>
      <c r="N124" s="843"/>
      <c r="O124" s="843"/>
      <c r="P124" s="843"/>
      <c r="Q124" s="843"/>
    </row>
    <row r="125" spans="3:17" s="601" customFormat="1" ht="15">
      <c r="C125" s="843"/>
      <c r="D125" s="843"/>
      <c r="E125" s="843"/>
      <c r="F125" s="843"/>
      <c r="G125" s="843"/>
      <c r="H125" s="843"/>
      <c r="I125" s="843"/>
      <c r="J125" s="843"/>
      <c r="K125" s="843"/>
      <c r="L125" s="843"/>
      <c r="M125" s="843"/>
      <c r="N125" s="843"/>
      <c r="O125" s="843"/>
      <c r="P125" s="843"/>
      <c r="Q125" s="843"/>
    </row>
    <row r="126" spans="3:17" s="601" customFormat="1" ht="15">
      <c r="C126" s="843"/>
      <c r="D126" s="843"/>
      <c r="E126" s="843"/>
      <c r="F126" s="843"/>
      <c r="G126" s="843"/>
      <c r="H126" s="843"/>
      <c r="I126" s="843"/>
      <c r="J126" s="843"/>
      <c r="K126" s="843"/>
      <c r="L126" s="843"/>
      <c r="M126" s="843"/>
      <c r="N126" s="843"/>
      <c r="O126" s="843"/>
      <c r="P126" s="843"/>
      <c r="Q126" s="843"/>
    </row>
    <row r="127" spans="3:17" s="601" customFormat="1" ht="15">
      <c r="C127" s="843"/>
      <c r="D127" s="843"/>
      <c r="E127" s="843"/>
      <c r="F127" s="843"/>
      <c r="G127" s="843"/>
      <c r="H127" s="843"/>
      <c r="I127" s="843"/>
      <c r="J127" s="843"/>
      <c r="K127" s="843"/>
      <c r="L127" s="843"/>
      <c r="M127" s="843"/>
      <c r="N127" s="843"/>
      <c r="O127" s="843"/>
      <c r="P127" s="843"/>
      <c r="Q127" s="843"/>
    </row>
    <row r="128" spans="3:17" s="601" customFormat="1" ht="15">
      <c r="C128" s="843"/>
      <c r="D128" s="843"/>
      <c r="E128" s="843"/>
      <c r="F128" s="843"/>
      <c r="G128" s="843"/>
      <c r="H128" s="843"/>
      <c r="I128" s="843"/>
      <c r="J128" s="843"/>
      <c r="K128" s="843"/>
      <c r="L128" s="843"/>
      <c r="M128" s="843"/>
      <c r="N128" s="843"/>
      <c r="O128" s="843"/>
      <c r="P128" s="843"/>
      <c r="Q128" s="843"/>
    </row>
    <row r="129" spans="3:17" s="601" customFormat="1" ht="15">
      <c r="C129" s="843"/>
      <c r="D129" s="843"/>
      <c r="E129" s="843"/>
      <c r="F129" s="843"/>
      <c r="G129" s="843"/>
      <c r="H129" s="843"/>
      <c r="I129" s="843"/>
      <c r="J129" s="843"/>
      <c r="K129" s="843"/>
      <c r="L129" s="843"/>
      <c r="M129" s="843"/>
      <c r="N129" s="843"/>
      <c r="O129" s="843"/>
      <c r="P129" s="843"/>
      <c r="Q129" s="843"/>
    </row>
    <row r="130" spans="3:17" s="601" customFormat="1" ht="15">
      <c r="C130" s="843"/>
      <c r="D130" s="843"/>
      <c r="E130" s="843"/>
      <c r="F130" s="843"/>
      <c r="G130" s="843"/>
      <c r="H130" s="843"/>
      <c r="I130" s="843"/>
      <c r="J130" s="843"/>
      <c r="K130" s="843"/>
      <c r="L130" s="843"/>
      <c r="M130" s="843"/>
      <c r="N130" s="843"/>
      <c r="O130" s="843"/>
      <c r="P130" s="843"/>
      <c r="Q130" s="843"/>
    </row>
    <row r="131" spans="3:17" s="601" customFormat="1" ht="15">
      <c r="C131" s="843"/>
      <c r="D131" s="843"/>
      <c r="E131" s="843"/>
      <c r="F131" s="843"/>
      <c r="G131" s="843"/>
      <c r="H131" s="843"/>
      <c r="I131" s="843"/>
      <c r="J131" s="843"/>
      <c r="K131" s="843"/>
      <c r="L131" s="843"/>
      <c r="M131" s="843"/>
      <c r="N131" s="843"/>
      <c r="O131" s="843"/>
      <c r="P131" s="843"/>
      <c r="Q131" s="843"/>
    </row>
    <row r="132" spans="3:17" s="601" customFormat="1" ht="15">
      <c r="C132" s="843"/>
      <c r="D132" s="843"/>
      <c r="E132" s="843"/>
      <c r="F132" s="843"/>
      <c r="G132" s="843"/>
      <c r="H132" s="843"/>
      <c r="I132" s="843"/>
      <c r="J132" s="843"/>
      <c r="K132" s="843"/>
      <c r="L132" s="843"/>
      <c r="M132" s="843"/>
      <c r="N132" s="843"/>
      <c r="O132" s="843"/>
      <c r="P132" s="843"/>
      <c r="Q132" s="843"/>
    </row>
    <row r="133" spans="3:17" s="601" customFormat="1" ht="15">
      <c r="C133" s="843"/>
      <c r="D133" s="843"/>
      <c r="E133" s="843"/>
      <c r="F133" s="843"/>
      <c r="G133" s="843"/>
      <c r="H133" s="843"/>
      <c r="I133" s="843"/>
      <c r="J133" s="843"/>
      <c r="K133" s="843"/>
      <c r="L133" s="843"/>
      <c r="M133" s="843"/>
      <c r="N133" s="843"/>
      <c r="O133" s="843"/>
      <c r="P133" s="843"/>
      <c r="Q133" s="843"/>
    </row>
    <row r="134" spans="3:17" s="601" customFormat="1" ht="15">
      <c r="C134" s="843"/>
      <c r="D134" s="843"/>
      <c r="E134" s="843"/>
      <c r="F134" s="843"/>
      <c r="G134" s="843"/>
      <c r="H134" s="843"/>
      <c r="I134" s="843"/>
      <c r="J134" s="843"/>
      <c r="K134" s="843"/>
      <c r="L134" s="843"/>
      <c r="M134" s="843"/>
      <c r="N134" s="843"/>
      <c r="O134" s="843"/>
      <c r="P134" s="843"/>
      <c r="Q134" s="843"/>
    </row>
    <row r="135" spans="3:17" s="601" customFormat="1" ht="15">
      <c r="C135" s="843"/>
      <c r="D135" s="843"/>
      <c r="E135" s="843"/>
      <c r="F135" s="843"/>
      <c r="G135" s="843"/>
      <c r="H135" s="843"/>
      <c r="I135" s="843"/>
      <c r="J135" s="843"/>
      <c r="K135" s="843"/>
      <c r="L135" s="843"/>
      <c r="M135" s="843"/>
      <c r="N135" s="843"/>
      <c r="O135" s="843"/>
      <c r="P135" s="843"/>
      <c r="Q135" s="843"/>
    </row>
    <row r="136" spans="3:17" s="601" customFormat="1" ht="15">
      <c r="C136" s="843"/>
      <c r="D136" s="843"/>
      <c r="E136" s="843"/>
      <c r="F136" s="843"/>
      <c r="G136" s="843"/>
      <c r="H136" s="843"/>
      <c r="I136" s="843"/>
      <c r="J136" s="843"/>
      <c r="K136" s="843"/>
      <c r="L136" s="843"/>
      <c r="M136" s="843"/>
      <c r="N136" s="843"/>
      <c r="O136" s="843"/>
      <c r="P136" s="843"/>
      <c r="Q136" s="843"/>
    </row>
    <row r="137" spans="3:17" s="601" customFormat="1" ht="15">
      <c r="C137" s="843"/>
      <c r="D137" s="843"/>
      <c r="E137" s="843"/>
      <c r="F137" s="843"/>
      <c r="G137" s="843"/>
      <c r="H137" s="843"/>
      <c r="I137" s="843"/>
      <c r="J137" s="843"/>
      <c r="K137" s="843"/>
      <c r="L137" s="843"/>
      <c r="M137" s="843"/>
      <c r="N137" s="843"/>
      <c r="O137" s="843"/>
      <c r="P137" s="843"/>
      <c r="Q137" s="843"/>
    </row>
    <row r="138" spans="3:17" s="601" customFormat="1" ht="15">
      <c r="C138" s="843"/>
      <c r="D138" s="843"/>
      <c r="E138" s="843"/>
      <c r="F138" s="843"/>
      <c r="G138" s="843"/>
      <c r="H138" s="843"/>
      <c r="I138" s="843"/>
      <c r="J138" s="843"/>
      <c r="K138" s="843"/>
      <c r="L138" s="843"/>
      <c r="M138" s="843"/>
      <c r="N138" s="843"/>
      <c r="O138" s="843"/>
      <c r="P138" s="843"/>
      <c r="Q138" s="843"/>
    </row>
    <row r="139" spans="3:17" s="601" customFormat="1" ht="15">
      <c r="C139" s="843"/>
      <c r="D139" s="843"/>
      <c r="E139" s="843"/>
      <c r="F139" s="843"/>
      <c r="G139" s="843"/>
      <c r="H139" s="843"/>
      <c r="I139" s="843"/>
      <c r="J139" s="843"/>
      <c r="K139" s="843"/>
      <c r="L139" s="843"/>
      <c r="M139" s="843"/>
      <c r="N139" s="843"/>
      <c r="O139" s="843"/>
      <c r="P139" s="843"/>
      <c r="Q139" s="843"/>
    </row>
    <row r="140" spans="3:17" s="601" customFormat="1" ht="15">
      <c r="C140" s="843"/>
      <c r="D140" s="843"/>
      <c r="E140" s="843"/>
      <c r="F140" s="843"/>
      <c r="G140" s="843"/>
      <c r="H140" s="843"/>
      <c r="I140" s="843"/>
      <c r="J140" s="843"/>
      <c r="K140" s="843"/>
      <c r="L140" s="843"/>
      <c r="M140" s="843"/>
      <c r="N140" s="843"/>
      <c r="O140" s="843"/>
      <c r="P140" s="843"/>
      <c r="Q140" s="843"/>
    </row>
    <row r="141" spans="3:17" s="601" customFormat="1" ht="15">
      <c r="C141" s="843"/>
      <c r="D141" s="843"/>
      <c r="E141" s="843"/>
      <c r="F141" s="843"/>
      <c r="G141" s="843"/>
      <c r="H141" s="843"/>
      <c r="I141" s="843"/>
      <c r="J141" s="843"/>
      <c r="K141" s="843"/>
      <c r="L141" s="843"/>
      <c r="M141" s="843"/>
      <c r="N141" s="843"/>
      <c r="O141" s="843"/>
      <c r="P141" s="843"/>
      <c r="Q141" s="843"/>
    </row>
    <row r="142" spans="3:17" s="601" customFormat="1" ht="15">
      <c r="C142" s="843"/>
      <c r="D142" s="843"/>
      <c r="E142" s="843"/>
      <c r="F142" s="843"/>
      <c r="G142" s="843"/>
      <c r="H142" s="843"/>
      <c r="I142" s="843"/>
      <c r="J142" s="843"/>
      <c r="K142" s="843"/>
      <c r="L142" s="843"/>
      <c r="M142" s="843"/>
      <c r="N142" s="843"/>
      <c r="O142" s="843"/>
      <c r="P142" s="843"/>
      <c r="Q142" s="843"/>
    </row>
    <row r="143" spans="3:17" s="601" customFormat="1" ht="15">
      <c r="C143" s="843"/>
      <c r="D143" s="843"/>
      <c r="E143" s="843"/>
      <c r="F143" s="843"/>
      <c r="G143" s="843"/>
      <c r="H143" s="843"/>
      <c r="I143" s="843"/>
      <c r="J143" s="843"/>
      <c r="K143" s="843"/>
      <c r="L143" s="843"/>
      <c r="M143" s="843"/>
      <c r="N143" s="843"/>
      <c r="O143" s="843"/>
      <c r="P143" s="843"/>
      <c r="Q143" s="843"/>
    </row>
    <row r="144" spans="3:17" s="601" customFormat="1" ht="15">
      <c r="C144" s="843"/>
      <c r="D144" s="843"/>
      <c r="E144" s="843"/>
      <c r="F144" s="843"/>
      <c r="G144" s="843"/>
      <c r="H144" s="843"/>
      <c r="I144" s="843"/>
      <c r="J144" s="843"/>
      <c r="K144" s="843"/>
      <c r="L144" s="843"/>
      <c r="M144" s="843"/>
      <c r="N144" s="843"/>
      <c r="O144" s="843"/>
      <c r="P144" s="843"/>
      <c r="Q144" s="843"/>
    </row>
    <row r="145" spans="3:17" s="601" customFormat="1" ht="15">
      <c r="C145" s="843"/>
      <c r="D145" s="843"/>
      <c r="E145" s="843"/>
      <c r="F145" s="843"/>
      <c r="G145" s="843"/>
      <c r="H145" s="843"/>
      <c r="I145" s="843"/>
      <c r="J145" s="843"/>
      <c r="K145" s="843"/>
      <c r="L145" s="843"/>
      <c r="M145" s="843"/>
      <c r="N145" s="843"/>
      <c r="O145" s="843"/>
      <c r="P145" s="843"/>
      <c r="Q145" s="843"/>
    </row>
    <row r="146" spans="3:17" s="601" customFormat="1" ht="15">
      <c r="C146" s="843"/>
      <c r="D146" s="843"/>
      <c r="E146" s="843"/>
      <c r="F146" s="843"/>
      <c r="G146" s="843"/>
      <c r="H146" s="843"/>
      <c r="I146" s="843"/>
      <c r="J146" s="843"/>
      <c r="K146" s="843"/>
      <c r="L146" s="843"/>
      <c r="M146" s="843"/>
      <c r="N146" s="843"/>
      <c r="O146" s="843"/>
      <c r="P146" s="843"/>
      <c r="Q146" s="843"/>
    </row>
    <row r="147" spans="3:17" s="601" customFormat="1" ht="15">
      <c r="C147" s="843"/>
      <c r="D147" s="843"/>
      <c r="E147" s="843"/>
      <c r="F147" s="843"/>
      <c r="G147" s="843"/>
      <c r="H147" s="843"/>
      <c r="I147" s="843"/>
      <c r="J147" s="843"/>
      <c r="K147" s="843"/>
      <c r="L147" s="843"/>
      <c r="M147" s="843"/>
      <c r="N147" s="843"/>
      <c r="O147" s="843"/>
      <c r="P147" s="843"/>
      <c r="Q147" s="843"/>
    </row>
    <row r="148" spans="3:17" s="601" customFormat="1" ht="15">
      <c r="C148" s="843"/>
      <c r="D148" s="843"/>
      <c r="E148" s="843"/>
      <c r="F148" s="843"/>
      <c r="G148" s="843"/>
      <c r="H148" s="843"/>
      <c r="I148" s="843"/>
      <c r="J148" s="843"/>
      <c r="K148" s="843"/>
      <c r="L148" s="843"/>
      <c r="M148" s="843"/>
      <c r="N148" s="843"/>
      <c r="O148" s="843"/>
      <c r="P148" s="843"/>
      <c r="Q148" s="843"/>
    </row>
    <row r="149" spans="3:17" s="601" customFormat="1" ht="15">
      <c r="C149" s="843"/>
      <c r="D149" s="843"/>
      <c r="E149" s="843"/>
      <c r="F149" s="843"/>
      <c r="G149" s="843"/>
      <c r="H149" s="843"/>
      <c r="I149" s="843"/>
      <c r="J149" s="843"/>
      <c r="K149" s="843"/>
      <c r="L149" s="843"/>
      <c r="M149" s="843"/>
      <c r="N149" s="843"/>
      <c r="O149" s="843"/>
      <c r="P149" s="843"/>
      <c r="Q149" s="843"/>
    </row>
    <row r="150" spans="3:17" s="601" customFormat="1" ht="15">
      <c r="C150" s="843"/>
      <c r="D150" s="843"/>
      <c r="E150" s="843"/>
      <c r="F150" s="843"/>
      <c r="G150" s="843"/>
      <c r="H150" s="843"/>
      <c r="I150" s="843"/>
      <c r="J150" s="843"/>
      <c r="K150" s="843"/>
      <c r="L150" s="843"/>
      <c r="M150" s="843"/>
      <c r="N150" s="843"/>
      <c r="O150" s="843"/>
      <c r="P150" s="843"/>
      <c r="Q150" s="843"/>
    </row>
    <row r="151" spans="3:17" s="601" customFormat="1" ht="15">
      <c r="C151" s="843"/>
      <c r="D151" s="843"/>
      <c r="E151" s="843"/>
      <c r="F151" s="843"/>
      <c r="G151" s="843"/>
      <c r="H151" s="843"/>
      <c r="I151" s="843"/>
      <c r="J151" s="843"/>
      <c r="K151" s="843"/>
      <c r="L151" s="843"/>
      <c r="M151" s="843"/>
      <c r="N151" s="843"/>
      <c r="O151" s="843"/>
      <c r="P151" s="843"/>
      <c r="Q151" s="843"/>
    </row>
    <row r="152" spans="3:17" s="601" customFormat="1" ht="15">
      <c r="C152" s="843"/>
      <c r="D152" s="843"/>
      <c r="E152" s="843"/>
      <c r="F152" s="843"/>
      <c r="G152" s="843"/>
      <c r="H152" s="843"/>
      <c r="I152" s="843"/>
      <c r="J152" s="843"/>
      <c r="K152" s="843"/>
      <c r="L152" s="843"/>
      <c r="M152" s="843"/>
      <c r="N152" s="843"/>
      <c r="O152" s="843"/>
      <c r="P152" s="843"/>
      <c r="Q152" s="843"/>
    </row>
    <row r="153" spans="3:17" s="601" customFormat="1" ht="15">
      <c r="C153" s="843"/>
      <c r="D153" s="843"/>
      <c r="E153" s="843"/>
      <c r="F153" s="843"/>
      <c r="G153" s="843"/>
      <c r="H153" s="843"/>
      <c r="I153" s="843"/>
      <c r="J153" s="843"/>
      <c r="K153" s="843"/>
      <c r="L153" s="843"/>
      <c r="M153" s="843"/>
      <c r="N153" s="843"/>
      <c r="O153" s="843"/>
      <c r="P153" s="843"/>
      <c r="Q153" s="843"/>
    </row>
    <row r="154" spans="3:17" s="601" customFormat="1" ht="15">
      <c r="C154" s="843"/>
      <c r="D154" s="843"/>
      <c r="E154" s="843"/>
      <c r="F154" s="843"/>
      <c r="G154" s="843"/>
      <c r="H154" s="843"/>
      <c r="I154" s="843"/>
      <c r="J154" s="843"/>
      <c r="K154" s="843"/>
      <c r="L154" s="843"/>
      <c r="M154" s="843"/>
      <c r="N154" s="843"/>
      <c r="O154" s="843"/>
      <c r="P154" s="843"/>
      <c r="Q154" s="843"/>
    </row>
    <row r="155" spans="3:17" s="601" customFormat="1" ht="15">
      <c r="C155" s="843"/>
      <c r="D155" s="843"/>
      <c r="E155" s="843"/>
      <c r="F155" s="843"/>
      <c r="G155" s="843"/>
      <c r="H155" s="843"/>
      <c r="I155" s="843"/>
      <c r="J155" s="843"/>
      <c r="K155" s="843"/>
      <c r="L155" s="843"/>
      <c r="M155" s="843"/>
      <c r="N155" s="843"/>
      <c r="O155" s="843"/>
      <c r="P155" s="843"/>
      <c r="Q155" s="843"/>
    </row>
    <row r="156" spans="3:17" s="601" customFormat="1" ht="15">
      <c r="C156" s="843"/>
      <c r="D156" s="843"/>
      <c r="E156" s="843"/>
      <c r="F156" s="843"/>
      <c r="G156" s="843"/>
      <c r="H156" s="843"/>
      <c r="I156" s="843"/>
      <c r="J156" s="843"/>
      <c r="K156" s="843"/>
      <c r="L156" s="843"/>
      <c r="M156" s="843"/>
      <c r="N156" s="843"/>
      <c r="O156" s="843"/>
      <c r="P156" s="843"/>
      <c r="Q156" s="843"/>
    </row>
    <row r="157" spans="3:17" s="601" customFormat="1" ht="15">
      <c r="C157" s="843"/>
      <c r="D157" s="843"/>
      <c r="E157" s="843"/>
      <c r="F157" s="843"/>
      <c r="G157" s="843"/>
      <c r="H157" s="843"/>
      <c r="I157" s="843"/>
      <c r="J157" s="843"/>
      <c r="K157" s="843"/>
      <c r="L157" s="843"/>
      <c r="M157" s="843"/>
      <c r="N157" s="843"/>
      <c r="O157" s="843"/>
      <c r="P157" s="843"/>
      <c r="Q157" s="843"/>
    </row>
    <row r="158" spans="3:17" s="601" customFormat="1" ht="15">
      <c r="C158" s="843"/>
      <c r="D158" s="843"/>
      <c r="E158" s="843"/>
      <c r="F158" s="843"/>
      <c r="G158" s="843"/>
      <c r="H158" s="843"/>
      <c r="I158" s="843"/>
      <c r="J158" s="843"/>
      <c r="K158" s="843"/>
      <c r="L158" s="843"/>
      <c r="M158" s="843"/>
      <c r="N158" s="843"/>
      <c r="O158" s="843"/>
      <c r="P158" s="843"/>
      <c r="Q158" s="843"/>
    </row>
    <row r="159" spans="3:17" s="601" customFormat="1" ht="15">
      <c r="C159" s="843"/>
      <c r="D159" s="843"/>
      <c r="E159" s="843"/>
      <c r="F159" s="843"/>
      <c r="G159" s="843"/>
      <c r="H159" s="843"/>
      <c r="I159" s="843"/>
      <c r="J159" s="843"/>
      <c r="K159" s="843"/>
      <c r="L159" s="843"/>
      <c r="M159" s="843"/>
      <c r="N159" s="843"/>
      <c r="O159" s="843"/>
      <c r="P159" s="843"/>
      <c r="Q159" s="843"/>
    </row>
    <row r="160" spans="3:17" s="601" customFormat="1" ht="15">
      <c r="C160" s="843"/>
      <c r="D160" s="843"/>
      <c r="E160" s="843"/>
      <c r="F160" s="843"/>
      <c r="G160" s="843"/>
      <c r="H160" s="843"/>
      <c r="I160" s="843"/>
      <c r="J160" s="843"/>
      <c r="K160" s="843"/>
      <c r="L160" s="843"/>
      <c r="M160" s="843"/>
      <c r="N160" s="843"/>
      <c r="O160" s="843"/>
      <c r="P160" s="843"/>
      <c r="Q160" s="843"/>
    </row>
    <row r="161" spans="3:17" s="601" customFormat="1" ht="15">
      <c r="C161" s="843"/>
      <c r="D161" s="843"/>
      <c r="E161" s="843"/>
      <c r="F161" s="843"/>
      <c r="G161" s="843"/>
      <c r="H161" s="843"/>
      <c r="I161" s="843"/>
      <c r="J161" s="843"/>
      <c r="K161" s="843"/>
      <c r="L161" s="843"/>
      <c r="M161" s="843"/>
      <c r="N161" s="843"/>
      <c r="O161" s="843"/>
      <c r="P161" s="843"/>
      <c r="Q161" s="843"/>
    </row>
    <row r="162" spans="3:17" s="601" customFormat="1" ht="15">
      <c r="C162" s="843"/>
      <c r="D162" s="843"/>
      <c r="E162" s="843"/>
      <c r="F162" s="843"/>
      <c r="G162" s="843"/>
      <c r="H162" s="843"/>
      <c r="I162" s="843"/>
      <c r="J162" s="843"/>
      <c r="K162" s="843"/>
      <c r="L162" s="843"/>
      <c r="M162" s="843"/>
      <c r="N162" s="843"/>
      <c r="O162" s="843"/>
      <c r="P162" s="843"/>
      <c r="Q162" s="843"/>
    </row>
    <row r="163" spans="3:17" s="601" customFormat="1" ht="15">
      <c r="C163" s="843"/>
      <c r="D163" s="843"/>
      <c r="E163" s="843"/>
      <c r="F163" s="843"/>
      <c r="G163" s="843"/>
      <c r="H163" s="843"/>
      <c r="I163" s="843"/>
      <c r="J163" s="843"/>
      <c r="K163" s="843"/>
      <c r="L163" s="843"/>
      <c r="M163" s="843"/>
      <c r="N163" s="843"/>
      <c r="O163" s="843"/>
      <c r="P163" s="843"/>
      <c r="Q163" s="843"/>
    </row>
    <row r="164" spans="3:17" s="601" customFormat="1" ht="15">
      <c r="C164" s="843"/>
      <c r="D164" s="843"/>
      <c r="E164" s="843"/>
      <c r="F164" s="843"/>
      <c r="G164" s="843"/>
      <c r="H164" s="843"/>
      <c r="I164" s="843"/>
      <c r="J164" s="843"/>
      <c r="K164" s="843"/>
      <c r="L164" s="843"/>
      <c r="M164" s="843"/>
      <c r="N164" s="843"/>
      <c r="O164" s="843"/>
      <c r="P164" s="843"/>
      <c r="Q164" s="843"/>
    </row>
    <row r="165" spans="3:17" s="601" customFormat="1" ht="15">
      <c r="C165" s="843"/>
      <c r="D165" s="843"/>
      <c r="E165" s="843"/>
      <c r="F165" s="843"/>
      <c r="G165" s="843"/>
      <c r="H165" s="843"/>
      <c r="I165" s="843"/>
      <c r="J165" s="843"/>
      <c r="K165" s="843"/>
      <c r="L165" s="843"/>
      <c r="M165" s="843"/>
      <c r="N165" s="843"/>
      <c r="O165" s="843"/>
      <c r="P165" s="843"/>
      <c r="Q165" s="843"/>
    </row>
    <row r="166" spans="3:17" s="601" customFormat="1" ht="15">
      <c r="C166" s="843"/>
      <c r="D166" s="843"/>
      <c r="E166" s="843"/>
      <c r="F166" s="843"/>
      <c r="G166" s="843"/>
      <c r="H166" s="843"/>
      <c r="I166" s="843"/>
      <c r="J166" s="843"/>
      <c r="K166" s="843"/>
      <c r="L166" s="843"/>
      <c r="M166" s="843"/>
      <c r="N166" s="843"/>
      <c r="O166" s="843"/>
      <c r="P166" s="843"/>
      <c r="Q166" s="843"/>
    </row>
    <row r="167" spans="3:17" s="601" customFormat="1" ht="15">
      <c r="C167" s="843"/>
      <c r="D167" s="843"/>
      <c r="E167" s="843"/>
      <c r="F167" s="843"/>
      <c r="G167" s="843"/>
      <c r="H167" s="843"/>
      <c r="I167" s="843"/>
      <c r="J167" s="843"/>
      <c r="K167" s="843"/>
      <c r="L167" s="843"/>
      <c r="M167" s="843"/>
      <c r="N167" s="843"/>
      <c r="O167" s="843"/>
      <c r="P167" s="843"/>
      <c r="Q167" s="843"/>
    </row>
    <row r="168" spans="3:17" s="601" customFormat="1" ht="15">
      <c r="C168" s="843"/>
      <c r="D168" s="843"/>
      <c r="E168" s="843"/>
      <c r="F168" s="843"/>
      <c r="G168" s="843"/>
      <c r="H168" s="843"/>
      <c r="I168" s="843"/>
      <c r="J168" s="843"/>
      <c r="K168" s="843"/>
      <c r="L168" s="843"/>
      <c r="M168" s="843"/>
      <c r="N168" s="843"/>
      <c r="O168" s="843"/>
      <c r="P168" s="843"/>
      <c r="Q168" s="843"/>
    </row>
    <row r="169" spans="3:17" s="601" customFormat="1" ht="15">
      <c r="C169" s="843"/>
      <c r="D169" s="843"/>
      <c r="E169" s="843"/>
      <c r="F169" s="843"/>
      <c r="G169" s="843"/>
      <c r="H169" s="843"/>
      <c r="I169" s="843"/>
      <c r="J169" s="843"/>
      <c r="K169" s="843"/>
      <c r="L169" s="843"/>
      <c r="M169" s="843"/>
      <c r="N169" s="843"/>
      <c r="O169" s="843"/>
      <c r="P169" s="843"/>
      <c r="Q169" s="843"/>
    </row>
    <row r="170" spans="3:17" s="601" customFormat="1" ht="15">
      <c r="C170" s="843"/>
      <c r="D170" s="843"/>
      <c r="E170" s="843"/>
      <c r="F170" s="843"/>
      <c r="G170" s="843"/>
      <c r="H170" s="843"/>
      <c r="I170" s="843"/>
      <c r="J170" s="843"/>
      <c r="K170" s="843"/>
      <c r="L170" s="843"/>
      <c r="M170" s="843"/>
      <c r="N170" s="843"/>
      <c r="O170" s="843"/>
      <c r="P170" s="843"/>
      <c r="Q170" s="843"/>
    </row>
    <row r="171" spans="3:17" s="601" customFormat="1" ht="15">
      <c r="C171" s="843"/>
      <c r="D171" s="843"/>
      <c r="E171" s="843"/>
      <c r="F171" s="843"/>
      <c r="G171" s="843"/>
      <c r="H171" s="843"/>
      <c r="I171" s="843"/>
      <c r="J171" s="843"/>
      <c r="K171" s="843"/>
      <c r="L171" s="843"/>
      <c r="M171" s="843"/>
      <c r="N171" s="843"/>
      <c r="O171" s="843"/>
      <c r="P171" s="843"/>
      <c r="Q171" s="843"/>
    </row>
    <row r="172" spans="3:17" s="601" customFormat="1" ht="15">
      <c r="C172" s="843"/>
      <c r="D172" s="843"/>
      <c r="E172" s="843"/>
      <c r="F172" s="843"/>
      <c r="G172" s="843"/>
      <c r="H172" s="843"/>
      <c r="I172" s="843"/>
      <c r="J172" s="843"/>
      <c r="K172" s="843"/>
      <c r="L172" s="843"/>
      <c r="M172" s="843"/>
      <c r="N172" s="843"/>
      <c r="O172" s="843"/>
      <c r="P172" s="843"/>
      <c r="Q172" s="843"/>
    </row>
    <row r="173" spans="3:17" s="601" customFormat="1" ht="15">
      <c r="C173" s="843"/>
      <c r="D173" s="843"/>
      <c r="E173" s="843"/>
      <c r="F173" s="843"/>
      <c r="G173" s="843"/>
      <c r="H173" s="843"/>
      <c r="I173" s="843"/>
      <c r="J173" s="843"/>
      <c r="K173" s="843"/>
      <c r="L173" s="843"/>
      <c r="M173" s="843"/>
      <c r="N173" s="843"/>
      <c r="O173" s="843"/>
      <c r="P173" s="843"/>
      <c r="Q173" s="843"/>
    </row>
    <row r="174" spans="3:17" s="601" customFormat="1" ht="15">
      <c r="C174" s="843"/>
      <c r="D174" s="843"/>
      <c r="E174" s="843"/>
      <c r="F174" s="843"/>
      <c r="G174" s="843"/>
      <c r="H174" s="843"/>
      <c r="I174" s="843"/>
      <c r="J174" s="843"/>
      <c r="K174" s="843"/>
      <c r="L174" s="843"/>
      <c r="M174" s="843"/>
      <c r="N174" s="843"/>
      <c r="O174" s="843"/>
      <c r="P174" s="843"/>
      <c r="Q174" s="843"/>
    </row>
    <row r="175" spans="3:17" s="601" customFormat="1" ht="15">
      <c r="C175" s="843"/>
      <c r="D175" s="843"/>
      <c r="E175" s="843"/>
      <c r="F175" s="843"/>
      <c r="G175" s="843"/>
      <c r="H175" s="843"/>
      <c r="I175" s="843"/>
      <c r="J175" s="843"/>
      <c r="K175" s="843"/>
      <c r="L175" s="843"/>
      <c r="M175" s="843"/>
      <c r="N175" s="843"/>
      <c r="O175" s="843"/>
      <c r="P175" s="843"/>
      <c r="Q175" s="843"/>
    </row>
    <row r="176" spans="3:17" s="601" customFormat="1" ht="15">
      <c r="C176" s="843"/>
      <c r="D176" s="843"/>
      <c r="E176" s="843"/>
      <c r="F176" s="843"/>
      <c r="G176" s="843"/>
      <c r="H176" s="843"/>
      <c r="I176" s="843"/>
      <c r="J176" s="843"/>
      <c r="K176" s="843"/>
      <c r="L176" s="843"/>
      <c r="M176" s="843"/>
      <c r="N176" s="843"/>
      <c r="O176" s="843"/>
      <c r="P176" s="843"/>
      <c r="Q176" s="843"/>
    </row>
    <row r="177" spans="3:17" s="601" customFormat="1" ht="15">
      <c r="C177" s="843"/>
      <c r="D177" s="843"/>
      <c r="E177" s="843"/>
      <c r="F177" s="843"/>
      <c r="G177" s="843"/>
      <c r="H177" s="843"/>
      <c r="I177" s="843"/>
      <c r="J177" s="843"/>
      <c r="K177" s="843"/>
      <c r="L177" s="843"/>
      <c r="M177" s="843"/>
      <c r="N177" s="843"/>
      <c r="O177" s="843"/>
      <c r="P177" s="843"/>
      <c r="Q177" s="843"/>
    </row>
    <row r="178" spans="3:17" s="601" customFormat="1" ht="15">
      <c r="C178" s="843"/>
      <c r="D178" s="843"/>
      <c r="E178" s="843"/>
      <c r="F178" s="843"/>
      <c r="G178" s="843"/>
      <c r="H178" s="843"/>
      <c r="I178" s="843"/>
      <c r="J178" s="843"/>
      <c r="K178" s="843"/>
      <c r="L178" s="843"/>
      <c r="M178" s="843"/>
      <c r="N178" s="843"/>
      <c r="O178" s="843"/>
      <c r="P178" s="843"/>
      <c r="Q178" s="843"/>
    </row>
    <row r="179" spans="3:17" s="601" customFormat="1" ht="15">
      <c r="C179" s="843"/>
      <c r="D179" s="843"/>
      <c r="E179" s="843"/>
      <c r="F179" s="843"/>
      <c r="G179" s="843"/>
      <c r="H179" s="843"/>
      <c r="I179" s="843"/>
      <c r="J179" s="843"/>
      <c r="K179" s="843"/>
      <c r="L179" s="843"/>
      <c r="M179" s="843"/>
      <c r="N179" s="843"/>
      <c r="O179" s="843"/>
      <c r="P179" s="843"/>
      <c r="Q179" s="843"/>
    </row>
    <row r="180" spans="3:17" s="601" customFormat="1" ht="15">
      <c r="C180" s="843"/>
      <c r="D180" s="843"/>
      <c r="E180" s="843"/>
      <c r="F180" s="843"/>
      <c r="G180" s="843"/>
      <c r="H180" s="843"/>
      <c r="I180" s="843"/>
      <c r="J180" s="843"/>
      <c r="K180" s="843"/>
      <c r="L180" s="843"/>
      <c r="M180" s="843"/>
      <c r="N180" s="843"/>
      <c r="O180" s="843"/>
      <c r="P180" s="843"/>
      <c r="Q180" s="843"/>
    </row>
    <row r="181" spans="3:17" s="601" customFormat="1" ht="15">
      <c r="C181" s="843"/>
      <c r="D181" s="843"/>
      <c r="E181" s="843"/>
      <c r="F181" s="843"/>
      <c r="G181" s="843"/>
      <c r="H181" s="843"/>
      <c r="I181" s="843"/>
      <c r="J181" s="843"/>
      <c r="K181" s="843"/>
      <c r="L181" s="843"/>
      <c r="M181" s="843"/>
      <c r="N181" s="843"/>
      <c r="O181" s="843"/>
      <c r="P181" s="843"/>
      <c r="Q181" s="843"/>
    </row>
    <row r="182" spans="3:17" s="601" customFormat="1" ht="15">
      <c r="C182" s="843"/>
      <c r="D182" s="843"/>
      <c r="E182" s="843"/>
      <c r="F182" s="843"/>
      <c r="G182" s="843"/>
      <c r="H182" s="843"/>
      <c r="I182" s="843"/>
      <c r="J182" s="843"/>
      <c r="K182" s="843"/>
      <c r="L182" s="843"/>
      <c r="M182" s="843"/>
      <c r="N182" s="843"/>
      <c r="O182" s="843"/>
      <c r="P182" s="843"/>
      <c r="Q182" s="843"/>
    </row>
    <row r="183" spans="3:17" s="601" customFormat="1" ht="15">
      <c r="C183" s="843"/>
      <c r="D183" s="843"/>
      <c r="E183" s="843"/>
      <c r="F183" s="843"/>
      <c r="G183" s="843"/>
      <c r="H183" s="843"/>
      <c r="I183" s="843"/>
      <c r="J183" s="843"/>
      <c r="K183" s="843"/>
      <c r="L183" s="843"/>
      <c r="M183" s="843"/>
      <c r="N183" s="843"/>
      <c r="O183" s="843"/>
      <c r="P183" s="843"/>
      <c r="Q183" s="843"/>
    </row>
    <row r="184" spans="3:17" s="601" customFormat="1" ht="15">
      <c r="C184" s="843"/>
      <c r="D184" s="843"/>
      <c r="E184" s="843"/>
      <c r="F184" s="843"/>
      <c r="G184" s="843"/>
      <c r="H184" s="843"/>
      <c r="I184" s="843"/>
      <c r="J184" s="843"/>
      <c r="K184" s="843"/>
      <c r="L184" s="843"/>
      <c r="M184" s="843"/>
      <c r="N184" s="843"/>
      <c r="O184" s="843"/>
      <c r="P184" s="843"/>
      <c r="Q184" s="843"/>
    </row>
    <row r="185" spans="3:17" s="601" customFormat="1" ht="15">
      <c r="C185" s="843"/>
      <c r="D185" s="843"/>
      <c r="E185" s="843"/>
      <c r="F185" s="843"/>
      <c r="G185" s="843"/>
      <c r="H185" s="843"/>
      <c r="I185" s="843"/>
      <c r="J185" s="843"/>
      <c r="K185" s="843"/>
      <c r="L185" s="843"/>
      <c r="M185" s="843"/>
      <c r="N185" s="843"/>
      <c r="O185" s="843"/>
      <c r="P185" s="843"/>
      <c r="Q185" s="843"/>
    </row>
    <row r="186" spans="3:17" s="601" customFormat="1" ht="15">
      <c r="C186" s="843"/>
      <c r="D186" s="843"/>
      <c r="E186" s="843"/>
      <c r="F186" s="843"/>
      <c r="G186" s="843"/>
      <c r="H186" s="843"/>
      <c r="I186" s="843"/>
      <c r="J186" s="843"/>
      <c r="K186" s="843"/>
      <c r="L186" s="843"/>
      <c r="M186" s="843"/>
      <c r="N186" s="843"/>
      <c r="O186" s="843"/>
      <c r="P186" s="843"/>
      <c r="Q186" s="843"/>
    </row>
    <row r="187" spans="3:17" s="601" customFormat="1" ht="15">
      <c r="C187" s="843"/>
      <c r="D187" s="843"/>
      <c r="E187" s="843"/>
      <c r="F187" s="843"/>
      <c r="G187" s="843"/>
      <c r="H187" s="843"/>
      <c r="I187" s="843"/>
      <c r="J187" s="843"/>
      <c r="K187" s="843"/>
      <c r="L187" s="843"/>
      <c r="M187" s="843"/>
      <c r="N187" s="843"/>
      <c r="O187" s="843"/>
      <c r="P187" s="843"/>
      <c r="Q187" s="843"/>
    </row>
    <row r="188" spans="3:17" s="601" customFormat="1" ht="15">
      <c r="C188" s="843"/>
      <c r="D188" s="843"/>
      <c r="E188" s="843"/>
      <c r="F188" s="843"/>
      <c r="G188" s="843"/>
      <c r="H188" s="843"/>
      <c r="I188" s="843"/>
      <c r="J188" s="843"/>
      <c r="K188" s="843"/>
      <c r="L188" s="843"/>
      <c r="M188" s="843"/>
      <c r="N188" s="843"/>
      <c r="O188" s="843"/>
      <c r="P188" s="843"/>
      <c r="Q188" s="843"/>
    </row>
    <row r="189" spans="3:17" s="601" customFormat="1" ht="15">
      <c r="C189" s="843"/>
      <c r="D189" s="843"/>
      <c r="E189" s="843"/>
      <c r="F189" s="843"/>
      <c r="G189" s="843"/>
      <c r="H189" s="843"/>
      <c r="I189" s="843"/>
      <c r="J189" s="843"/>
      <c r="K189" s="843"/>
      <c r="L189" s="843"/>
      <c r="M189" s="843"/>
      <c r="N189" s="843"/>
      <c r="O189" s="843"/>
      <c r="P189" s="843"/>
      <c r="Q189" s="843"/>
    </row>
    <row r="190" spans="3:17" s="601" customFormat="1" ht="15">
      <c r="C190" s="843"/>
      <c r="D190" s="843"/>
      <c r="E190" s="843"/>
      <c r="F190" s="843"/>
      <c r="G190" s="843"/>
      <c r="H190" s="843"/>
      <c r="I190" s="843"/>
      <c r="J190" s="843"/>
      <c r="K190" s="843"/>
      <c r="L190" s="843"/>
      <c r="M190" s="843"/>
      <c r="N190" s="843"/>
      <c r="O190" s="843"/>
      <c r="P190" s="843"/>
      <c r="Q190" s="843"/>
    </row>
    <row r="191" spans="3:17" s="601" customFormat="1" ht="15">
      <c r="C191" s="843"/>
      <c r="D191" s="843"/>
      <c r="E191" s="843"/>
      <c r="F191" s="843"/>
      <c r="G191" s="843"/>
      <c r="H191" s="843"/>
      <c r="I191" s="843"/>
      <c r="J191" s="843"/>
      <c r="K191" s="843"/>
      <c r="L191" s="843"/>
      <c r="M191" s="843"/>
      <c r="N191" s="843"/>
      <c r="O191" s="843"/>
      <c r="P191" s="843"/>
      <c r="Q191" s="843"/>
    </row>
    <row r="192" spans="3:17" s="601" customFormat="1" ht="15">
      <c r="C192" s="843"/>
      <c r="D192" s="843"/>
      <c r="E192" s="843"/>
      <c r="F192" s="843"/>
      <c r="G192" s="843"/>
      <c r="H192" s="843"/>
      <c r="I192" s="843"/>
      <c r="J192" s="843"/>
      <c r="K192" s="843"/>
      <c r="L192" s="843"/>
      <c r="M192" s="843"/>
      <c r="N192" s="843"/>
      <c r="O192" s="843"/>
      <c r="P192" s="843"/>
      <c r="Q192" s="843"/>
    </row>
    <row r="193" spans="3:17" s="601" customFormat="1" ht="15">
      <c r="C193" s="843"/>
      <c r="D193" s="843"/>
      <c r="E193" s="843"/>
      <c r="F193" s="843"/>
      <c r="G193" s="843"/>
      <c r="H193" s="843"/>
      <c r="I193" s="843"/>
      <c r="J193" s="843"/>
      <c r="K193" s="843"/>
      <c r="L193" s="843"/>
      <c r="M193" s="843"/>
      <c r="N193" s="843"/>
      <c r="O193" s="843"/>
      <c r="P193" s="843"/>
      <c r="Q193" s="843"/>
    </row>
    <row r="194" spans="3:17" s="601" customFormat="1" ht="15">
      <c r="C194" s="843"/>
      <c r="D194" s="843"/>
      <c r="E194" s="843"/>
      <c r="F194" s="843"/>
      <c r="G194" s="843"/>
      <c r="H194" s="843"/>
      <c r="I194" s="843"/>
      <c r="J194" s="843"/>
      <c r="K194" s="843"/>
      <c r="L194" s="843"/>
      <c r="M194" s="843"/>
      <c r="N194" s="843"/>
      <c r="O194" s="843"/>
      <c r="P194" s="843"/>
      <c r="Q194" s="843"/>
    </row>
    <row r="195" spans="3:17" s="601" customFormat="1" ht="15">
      <c r="C195" s="843"/>
      <c r="D195" s="843"/>
      <c r="E195" s="843"/>
      <c r="F195" s="843"/>
      <c r="G195" s="843"/>
      <c r="H195" s="843"/>
      <c r="I195" s="843"/>
      <c r="J195" s="843"/>
      <c r="K195" s="843"/>
      <c r="L195" s="843"/>
      <c r="M195" s="843"/>
      <c r="N195" s="843"/>
      <c r="O195" s="843"/>
      <c r="P195" s="843"/>
      <c r="Q195" s="843"/>
    </row>
    <row r="196" spans="3:17" s="601" customFormat="1" ht="15">
      <c r="C196" s="843"/>
      <c r="D196" s="843"/>
      <c r="E196" s="843"/>
      <c r="F196" s="843"/>
      <c r="G196" s="843"/>
      <c r="H196" s="843"/>
      <c r="I196" s="843"/>
      <c r="J196" s="843"/>
      <c r="K196" s="843"/>
      <c r="L196" s="843"/>
      <c r="M196" s="843"/>
      <c r="N196" s="843"/>
      <c r="O196" s="843"/>
      <c r="P196" s="843"/>
      <c r="Q196" s="843"/>
    </row>
    <row r="197" spans="3:17" s="601" customFormat="1" ht="15">
      <c r="C197" s="843"/>
      <c r="D197" s="843"/>
      <c r="E197" s="843"/>
      <c r="F197" s="843"/>
      <c r="G197" s="843"/>
      <c r="H197" s="843"/>
      <c r="I197" s="843"/>
      <c r="J197" s="843"/>
      <c r="K197" s="843"/>
      <c r="L197" s="843"/>
      <c r="M197" s="843"/>
      <c r="N197" s="843"/>
      <c r="O197" s="843"/>
      <c r="P197" s="843"/>
      <c r="Q197" s="843"/>
    </row>
    <row r="198" spans="3:17" s="601" customFormat="1" ht="15">
      <c r="C198" s="843"/>
      <c r="D198" s="843"/>
      <c r="E198" s="843"/>
      <c r="F198" s="843"/>
      <c r="G198" s="843"/>
      <c r="H198" s="843"/>
      <c r="I198" s="843"/>
      <c r="J198" s="843"/>
      <c r="K198" s="843"/>
      <c r="L198" s="843"/>
      <c r="M198" s="843"/>
      <c r="N198" s="843"/>
      <c r="O198" s="843"/>
      <c r="P198" s="843"/>
      <c r="Q198" s="843"/>
    </row>
    <row r="199" spans="3:17" s="601" customFormat="1" ht="15">
      <c r="C199" s="843"/>
      <c r="D199" s="843"/>
      <c r="E199" s="843"/>
      <c r="F199" s="843"/>
      <c r="G199" s="843"/>
      <c r="H199" s="843"/>
      <c r="I199" s="843"/>
      <c r="J199" s="843"/>
      <c r="K199" s="843"/>
      <c r="L199" s="843"/>
      <c r="M199" s="843"/>
      <c r="N199" s="843"/>
      <c r="O199" s="843"/>
      <c r="P199" s="843"/>
      <c r="Q199" s="843"/>
    </row>
    <row r="200" spans="3:17" s="601" customFormat="1" ht="15">
      <c r="C200" s="843"/>
      <c r="D200" s="843"/>
      <c r="E200" s="843"/>
      <c r="F200" s="843"/>
      <c r="G200" s="843"/>
      <c r="H200" s="843"/>
      <c r="I200" s="843"/>
      <c r="J200" s="843"/>
      <c r="K200" s="843"/>
      <c r="L200" s="843"/>
      <c r="M200" s="843"/>
      <c r="N200" s="843"/>
      <c r="O200" s="843"/>
      <c r="P200" s="843"/>
      <c r="Q200" s="843"/>
    </row>
    <row r="201" spans="3:17" s="601" customFormat="1" ht="15">
      <c r="C201" s="843"/>
      <c r="D201" s="843"/>
      <c r="E201" s="843"/>
      <c r="F201" s="843"/>
      <c r="G201" s="843"/>
      <c r="H201" s="843"/>
      <c r="I201" s="843"/>
      <c r="J201" s="843"/>
      <c r="K201" s="843"/>
      <c r="L201" s="843"/>
      <c r="M201" s="843"/>
      <c r="N201" s="843"/>
      <c r="O201" s="843"/>
      <c r="P201" s="843"/>
      <c r="Q201" s="843"/>
    </row>
    <row r="202" spans="3:17" s="601" customFormat="1" ht="15">
      <c r="C202" s="843"/>
      <c r="D202" s="843"/>
      <c r="E202" s="843"/>
      <c r="F202" s="843"/>
      <c r="G202" s="843"/>
      <c r="H202" s="843"/>
      <c r="I202" s="843"/>
      <c r="J202" s="843"/>
      <c r="K202" s="843"/>
      <c r="L202" s="843"/>
      <c r="M202" s="843"/>
      <c r="N202" s="843"/>
      <c r="O202" s="843"/>
      <c r="P202" s="843"/>
      <c r="Q202" s="843"/>
    </row>
    <row r="203" spans="3:17" s="601" customFormat="1" ht="15">
      <c r="C203" s="843"/>
      <c r="D203" s="843"/>
      <c r="E203" s="843"/>
      <c r="F203" s="843"/>
      <c r="G203" s="843"/>
      <c r="H203" s="843"/>
      <c r="I203" s="843"/>
      <c r="J203" s="843"/>
      <c r="K203" s="843"/>
      <c r="L203" s="843"/>
      <c r="M203" s="843"/>
      <c r="N203" s="843"/>
      <c r="O203" s="843"/>
      <c r="P203" s="843"/>
      <c r="Q203" s="843"/>
    </row>
    <row r="204" spans="3:17" s="601" customFormat="1" ht="15">
      <c r="C204" s="843"/>
      <c r="D204" s="843"/>
      <c r="E204" s="843"/>
      <c r="F204" s="843"/>
      <c r="G204" s="843"/>
      <c r="H204" s="843"/>
      <c r="I204" s="843"/>
      <c r="J204" s="843"/>
      <c r="K204" s="843"/>
      <c r="L204" s="843"/>
      <c r="M204" s="843"/>
      <c r="N204" s="843"/>
      <c r="O204" s="843"/>
      <c r="P204" s="843"/>
      <c r="Q204" s="843"/>
    </row>
    <row r="205" spans="3:17" s="601" customFormat="1" ht="15">
      <c r="C205" s="843"/>
      <c r="D205" s="843"/>
      <c r="E205" s="843"/>
      <c r="F205" s="843"/>
      <c r="G205" s="843"/>
      <c r="H205" s="843"/>
      <c r="I205" s="843"/>
      <c r="J205" s="843"/>
      <c r="K205" s="843"/>
      <c r="L205" s="843"/>
      <c r="M205" s="843"/>
      <c r="N205" s="843"/>
      <c r="O205" s="843"/>
      <c r="P205" s="843"/>
      <c r="Q205" s="843"/>
    </row>
    <row r="206" spans="3:17" s="601" customFormat="1" ht="15">
      <c r="C206" s="843"/>
      <c r="D206" s="843"/>
      <c r="E206" s="843"/>
      <c r="F206" s="843"/>
      <c r="G206" s="843"/>
      <c r="H206" s="843"/>
      <c r="I206" s="843"/>
      <c r="J206" s="843"/>
      <c r="K206" s="843"/>
      <c r="L206" s="843"/>
      <c r="M206" s="843"/>
      <c r="N206" s="843"/>
      <c r="O206" s="843"/>
      <c r="P206" s="843"/>
      <c r="Q206" s="843"/>
    </row>
    <row r="207" spans="3:17" s="601" customFormat="1" ht="15">
      <c r="C207" s="843"/>
      <c r="D207" s="843"/>
      <c r="E207" s="843"/>
      <c r="F207" s="843"/>
      <c r="G207" s="843"/>
      <c r="H207" s="843"/>
      <c r="I207" s="843"/>
      <c r="J207" s="843"/>
      <c r="K207" s="843"/>
      <c r="L207" s="843"/>
      <c r="M207" s="843"/>
      <c r="N207" s="843"/>
      <c r="O207" s="843"/>
      <c r="P207" s="843"/>
      <c r="Q207" s="843"/>
    </row>
    <row r="208" spans="3:17" s="601" customFormat="1" ht="15">
      <c r="C208" s="843"/>
      <c r="D208" s="843"/>
      <c r="E208" s="843"/>
      <c r="F208" s="843"/>
      <c r="G208" s="843"/>
      <c r="H208" s="843"/>
      <c r="I208" s="843"/>
      <c r="J208" s="843"/>
      <c r="K208" s="843"/>
      <c r="L208" s="843"/>
      <c r="M208" s="843"/>
      <c r="N208" s="843"/>
      <c r="O208" s="843"/>
      <c r="P208" s="843"/>
      <c r="Q208" s="843"/>
    </row>
    <row r="209" spans="3:17" s="601" customFormat="1" ht="15">
      <c r="C209" s="843"/>
      <c r="D209" s="843"/>
      <c r="E209" s="843"/>
      <c r="F209" s="843"/>
      <c r="G209" s="843"/>
      <c r="H209" s="843"/>
      <c r="I209" s="843"/>
      <c r="J209" s="843"/>
      <c r="K209" s="843"/>
      <c r="L209" s="843"/>
      <c r="M209" s="843"/>
      <c r="N209" s="843"/>
      <c r="O209" s="843"/>
      <c r="P209" s="843"/>
      <c r="Q209" s="843"/>
    </row>
    <row r="210" spans="3:17" s="601" customFormat="1" ht="15">
      <c r="C210" s="843"/>
      <c r="D210" s="843"/>
      <c r="E210" s="843"/>
      <c r="F210" s="843"/>
      <c r="G210" s="843"/>
      <c r="H210" s="843"/>
      <c r="I210" s="843"/>
      <c r="J210" s="843"/>
      <c r="K210" s="843"/>
      <c r="L210" s="843"/>
      <c r="M210" s="843"/>
      <c r="N210" s="843"/>
      <c r="O210" s="843"/>
      <c r="P210" s="843"/>
      <c r="Q210" s="843"/>
    </row>
    <row r="211" spans="3:17" s="601" customFormat="1" ht="15">
      <c r="C211" s="843"/>
      <c r="D211" s="843"/>
      <c r="E211" s="843"/>
      <c r="F211" s="843"/>
      <c r="G211" s="843"/>
      <c r="H211" s="843"/>
      <c r="I211" s="843"/>
      <c r="J211" s="843"/>
      <c r="K211" s="843"/>
      <c r="L211" s="843"/>
      <c r="M211" s="843"/>
      <c r="N211" s="843"/>
      <c r="O211" s="843"/>
      <c r="P211" s="843"/>
      <c r="Q211" s="843"/>
    </row>
    <row r="212" spans="3:17" s="601" customFormat="1" ht="15">
      <c r="C212" s="843"/>
      <c r="D212" s="843"/>
      <c r="E212" s="843"/>
      <c r="F212" s="843"/>
      <c r="G212" s="843"/>
      <c r="H212" s="843"/>
      <c r="I212" s="843"/>
      <c r="J212" s="843"/>
      <c r="K212" s="843"/>
      <c r="L212" s="843"/>
      <c r="M212" s="843"/>
      <c r="N212" s="843"/>
      <c r="O212" s="843"/>
      <c r="P212" s="843"/>
      <c r="Q212" s="843"/>
    </row>
    <row r="213" spans="3:17" s="601" customFormat="1" ht="15">
      <c r="C213" s="843"/>
      <c r="D213" s="843"/>
      <c r="E213" s="843"/>
      <c r="F213" s="843"/>
      <c r="G213" s="843"/>
      <c r="H213" s="843"/>
      <c r="I213" s="843"/>
      <c r="J213" s="843"/>
      <c r="K213" s="843"/>
      <c r="L213" s="843"/>
      <c r="M213" s="843"/>
      <c r="N213" s="843"/>
      <c r="O213" s="843"/>
      <c r="P213" s="843"/>
      <c r="Q213" s="843"/>
    </row>
    <row r="214" spans="3:17" s="601" customFormat="1" ht="15">
      <c r="C214" s="843"/>
      <c r="D214" s="843"/>
      <c r="E214" s="843"/>
      <c r="F214" s="843"/>
      <c r="G214" s="843"/>
      <c r="H214" s="843"/>
      <c r="I214" s="843"/>
      <c r="J214" s="843"/>
      <c r="K214" s="843"/>
      <c r="L214" s="843"/>
      <c r="M214" s="843"/>
      <c r="N214" s="843"/>
      <c r="O214" s="843"/>
      <c r="P214" s="843"/>
      <c r="Q214" s="843"/>
    </row>
    <row r="215" spans="3:17" s="601" customFormat="1" ht="15">
      <c r="C215" s="843"/>
      <c r="D215" s="843"/>
      <c r="E215" s="843"/>
      <c r="F215" s="843"/>
      <c r="G215" s="843"/>
      <c r="H215" s="843"/>
      <c r="I215" s="843"/>
      <c r="J215" s="843"/>
      <c r="K215" s="843"/>
      <c r="L215" s="843"/>
      <c r="M215" s="843"/>
      <c r="N215" s="843"/>
      <c r="O215" s="843"/>
      <c r="P215" s="843"/>
      <c r="Q215" s="843"/>
    </row>
    <row r="216" spans="3:17" s="601" customFormat="1" ht="15">
      <c r="C216" s="843"/>
      <c r="D216" s="843"/>
      <c r="E216" s="843"/>
      <c r="F216" s="843"/>
      <c r="G216" s="843"/>
      <c r="H216" s="843"/>
      <c r="I216" s="843"/>
      <c r="J216" s="843"/>
      <c r="K216" s="843"/>
      <c r="L216" s="843"/>
      <c r="M216" s="843"/>
      <c r="N216" s="843"/>
      <c r="O216" s="843"/>
      <c r="P216" s="843"/>
      <c r="Q216" s="843"/>
    </row>
    <row r="217" spans="3:17" s="601" customFormat="1" ht="15">
      <c r="C217" s="843"/>
      <c r="D217" s="843"/>
      <c r="E217" s="843"/>
      <c r="F217" s="843"/>
      <c r="G217" s="843"/>
      <c r="H217" s="843"/>
      <c r="I217" s="843"/>
      <c r="J217" s="843"/>
      <c r="K217" s="843"/>
      <c r="L217" s="843"/>
      <c r="M217" s="843"/>
      <c r="N217" s="843"/>
      <c r="O217" s="843"/>
      <c r="P217" s="843"/>
      <c r="Q217" s="843"/>
    </row>
    <row r="218" spans="3:17" s="601" customFormat="1" ht="15">
      <c r="C218" s="843"/>
      <c r="D218" s="843"/>
      <c r="E218" s="843"/>
      <c r="F218" s="843"/>
      <c r="G218" s="843"/>
      <c r="H218" s="843"/>
      <c r="I218" s="843"/>
      <c r="J218" s="843"/>
      <c r="K218" s="843"/>
      <c r="L218" s="843"/>
      <c r="M218" s="843"/>
      <c r="N218" s="843"/>
      <c r="O218" s="843"/>
      <c r="P218" s="843"/>
      <c r="Q218" s="843"/>
    </row>
    <row r="219" spans="3:17" s="601" customFormat="1" ht="15">
      <c r="C219" s="843"/>
      <c r="D219" s="843"/>
      <c r="E219" s="843"/>
      <c r="F219" s="843"/>
      <c r="G219" s="843"/>
      <c r="H219" s="843"/>
      <c r="I219" s="843"/>
      <c r="J219" s="843"/>
      <c r="K219" s="843"/>
      <c r="L219" s="843"/>
      <c r="M219" s="843"/>
      <c r="N219" s="843"/>
      <c r="O219" s="843"/>
      <c r="P219" s="843"/>
      <c r="Q219" s="843"/>
    </row>
    <row r="220" spans="3:17" s="601" customFormat="1" ht="15">
      <c r="C220" s="843"/>
      <c r="D220" s="843"/>
      <c r="E220" s="843"/>
      <c r="F220" s="843"/>
      <c r="G220" s="843"/>
      <c r="H220" s="843"/>
      <c r="I220" s="843"/>
      <c r="J220" s="843"/>
      <c r="K220" s="843"/>
      <c r="L220" s="843"/>
      <c r="M220" s="843"/>
      <c r="N220" s="843"/>
      <c r="O220" s="843"/>
      <c r="P220" s="843"/>
      <c r="Q220" s="843"/>
    </row>
    <row r="221" spans="3:17" s="601" customFormat="1" ht="15">
      <c r="C221" s="843"/>
      <c r="D221" s="843"/>
      <c r="E221" s="843"/>
      <c r="F221" s="843"/>
      <c r="G221" s="843"/>
      <c r="H221" s="843"/>
      <c r="I221" s="843"/>
      <c r="J221" s="843"/>
      <c r="K221" s="843"/>
      <c r="L221" s="843"/>
      <c r="M221" s="843"/>
      <c r="N221" s="843"/>
      <c r="O221" s="843"/>
      <c r="P221" s="843"/>
      <c r="Q221" s="843"/>
    </row>
    <row r="222" spans="3:17" s="601" customFormat="1" ht="15">
      <c r="C222" s="843"/>
      <c r="D222" s="843"/>
      <c r="E222" s="843"/>
      <c r="F222" s="843"/>
      <c r="G222" s="843"/>
      <c r="H222" s="843"/>
      <c r="I222" s="843"/>
      <c r="J222" s="843"/>
      <c r="K222" s="843"/>
      <c r="L222" s="843"/>
      <c r="M222" s="843"/>
      <c r="N222" s="843"/>
      <c r="O222" s="843"/>
      <c r="P222" s="843"/>
      <c r="Q222" s="843"/>
    </row>
    <row r="223" spans="3:17" s="601" customFormat="1" ht="15">
      <c r="C223" s="843"/>
      <c r="D223" s="843"/>
      <c r="E223" s="843"/>
      <c r="F223" s="843"/>
      <c r="G223" s="843"/>
      <c r="H223" s="843"/>
      <c r="I223" s="843"/>
      <c r="J223" s="843"/>
      <c r="K223" s="843"/>
      <c r="L223" s="843"/>
      <c r="M223" s="843"/>
      <c r="N223" s="843"/>
      <c r="O223" s="843"/>
      <c r="P223" s="843"/>
      <c r="Q223" s="843"/>
    </row>
    <row r="224" spans="3:17" s="601" customFormat="1" ht="15">
      <c r="C224" s="843"/>
      <c r="D224" s="843"/>
      <c r="E224" s="843"/>
      <c r="F224" s="843"/>
      <c r="G224" s="843"/>
      <c r="H224" s="843"/>
      <c r="I224" s="843"/>
      <c r="J224" s="843"/>
      <c r="K224" s="843"/>
      <c r="L224" s="843"/>
      <c r="M224" s="843"/>
      <c r="N224" s="843"/>
      <c r="O224" s="843"/>
      <c r="P224" s="843"/>
      <c r="Q224" s="843"/>
    </row>
    <row r="225" spans="3:17" s="601" customFormat="1" ht="15">
      <c r="C225" s="843"/>
      <c r="D225" s="843"/>
      <c r="E225" s="843"/>
      <c r="F225" s="843"/>
      <c r="G225" s="843"/>
      <c r="H225" s="843"/>
      <c r="I225" s="843"/>
      <c r="J225" s="843"/>
      <c r="K225" s="843"/>
      <c r="L225" s="843"/>
      <c r="M225" s="843"/>
      <c r="N225" s="843"/>
      <c r="O225" s="843"/>
      <c r="P225" s="843"/>
      <c r="Q225" s="843"/>
    </row>
    <row r="226" spans="3:17" s="601" customFormat="1" ht="15">
      <c r="C226" s="843"/>
      <c r="D226" s="843"/>
      <c r="E226" s="843"/>
      <c r="F226" s="843"/>
      <c r="G226" s="843"/>
      <c r="H226" s="843"/>
      <c r="I226" s="843"/>
      <c r="J226" s="843"/>
      <c r="K226" s="843"/>
      <c r="L226" s="843"/>
      <c r="M226" s="843"/>
      <c r="N226" s="843"/>
      <c r="O226" s="843"/>
      <c r="P226" s="843"/>
      <c r="Q226" s="843"/>
    </row>
    <row r="227" spans="3:17" s="601" customFormat="1" ht="15">
      <c r="C227" s="843"/>
      <c r="D227" s="843"/>
      <c r="E227" s="843"/>
      <c r="F227" s="843"/>
      <c r="G227" s="843"/>
      <c r="H227" s="843"/>
      <c r="I227" s="843"/>
      <c r="J227" s="843"/>
      <c r="K227" s="843"/>
      <c r="L227" s="843"/>
      <c r="M227" s="843"/>
      <c r="N227" s="843"/>
      <c r="O227" s="843"/>
      <c r="P227" s="843"/>
      <c r="Q227" s="843"/>
    </row>
    <row r="228" spans="3:17" s="601" customFormat="1" ht="15">
      <c r="C228" s="843"/>
      <c r="D228" s="843"/>
      <c r="E228" s="843"/>
      <c r="F228" s="843"/>
      <c r="G228" s="843"/>
      <c r="H228" s="843"/>
      <c r="I228" s="843"/>
      <c r="J228" s="843"/>
      <c r="K228" s="843"/>
      <c r="L228" s="843"/>
      <c r="M228" s="843"/>
      <c r="N228" s="843"/>
      <c r="O228" s="843"/>
      <c r="P228" s="843"/>
      <c r="Q228" s="843"/>
    </row>
    <row r="229" spans="3:17" s="601" customFormat="1" ht="15">
      <c r="C229" s="843"/>
      <c r="D229" s="843"/>
      <c r="E229" s="843"/>
      <c r="F229" s="843"/>
      <c r="G229" s="843"/>
      <c r="H229" s="843"/>
      <c r="I229" s="843"/>
      <c r="J229" s="843"/>
      <c r="K229" s="843"/>
      <c r="L229" s="843"/>
      <c r="M229" s="843"/>
      <c r="N229" s="843"/>
      <c r="O229" s="843"/>
      <c r="P229" s="843"/>
      <c r="Q229" s="843"/>
    </row>
    <row r="230" spans="3:17" s="601" customFormat="1" ht="15">
      <c r="C230" s="843"/>
      <c r="D230" s="843"/>
      <c r="E230" s="843"/>
      <c r="F230" s="843"/>
      <c r="G230" s="843"/>
      <c r="H230" s="843"/>
      <c r="I230" s="843"/>
      <c r="J230" s="843"/>
      <c r="K230" s="843"/>
      <c r="L230" s="843"/>
      <c r="M230" s="843"/>
      <c r="N230" s="843"/>
      <c r="O230" s="843"/>
      <c r="P230" s="843"/>
      <c r="Q230" s="843"/>
    </row>
    <row r="231" spans="3:17" s="601" customFormat="1" ht="15">
      <c r="C231" s="843"/>
      <c r="D231" s="843"/>
      <c r="E231" s="843"/>
      <c r="F231" s="843"/>
      <c r="G231" s="843"/>
      <c r="H231" s="843"/>
      <c r="I231" s="843"/>
      <c r="J231" s="843"/>
      <c r="K231" s="843"/>
      <c r="L231" s="843"/>
      <c r="M231" s="843"/>
      <c r="N231" s="843"/>
      <c r="O231" s="843"/>
      <c r="P231" s="843"/>
      <c r="Q231" s="843"/>
    </row>
    <row r="232" spans="3:17" s="601" customFormat="1" ht="15">
      <c r="C232" s="843"/>
      <c r="D232" s="843"/>
      <c r="E232" s="843"/>
      <c r="F232" s="843"/>
      <c r="G232" s="843"/>
      <c r="H232" s="843"/>
      <c r="I232" s="843"/>
      <c r="J232" s="843"/>
      <c r="K232" s="843"/>
      <c r="L232" s="843"/>
      <c r="M232" s="843"/>
      <c r="N232" s="843"/>
      <c r="O232" s="843"/>
      <c r="P232" s="843"/>
      <c r="Q232" s="843"/>
    </row>
    <row r="233" spans="3:17" s="601" customFormat="1" ht="15">
      <c r="C233" s="843"/>
      <c r="D233" s="843"/>
      <c r="E233" s="843"/>
      <c r="F233" s="843"/>
      <c r="G233" s="843"/>
      <c r="H233" s="843"/>
      <c r="I233" s="843"/>
      <c r="J233" s="843"/>
      <c r="K233" s="843"/>
      <c r="L233" s="843"/>
      <c r="M233" s="843"/>
      <c r="N233" s="843"/>
      <c r="O233" s="843"/>
      <c r="P233" s="843"/>
      <c r="Q233" s="843"/>
    </row>
    <row r="234" spans="3:17" s="601" customFormat="1" ht="15">
      <c r="C234" s="843"/>
      <c r="D234" s="843"/>
      <c r="E234" s="843"/>
      <c r="F234" s="843"/>
      <c r="G234" s="843"/>
      <c r="H234" s="843"/>
      <c r="I234" s="843"/>
      <c r="J234" s="843"/>
      <c r="K234" s="843"/>
      <c r="L234" s="843"/>
      <c r="M234" s="843"/>
      <c r="N234" s="843"/>
      <c r="O234" s="843"/>
      <c r="P234" s="843"/>
      <c r="Q234" s="843"/>
    </row>
    <row r="235" spans="3:17" s="601" customFormat="1" ht="15">
      <c r="C235" s="843"/>
      <c r="D235" s="843"/>
      <c r="E235" s="843"/>
      <c r="F235" s="843"/>
      <c r="G235" s="843"/>
      <c r="H235" s="843"/>
      <c r="I235" s="843"/>
      <c r="J235" s="843"/>
      <c r="K235" s="843"/>
      <c r="L235" s="843"/>
      <c r="M235" s="843"/>
      <c r="N235" s="843"/>
      <c r="O235" s="843"/>
      <c r="P235" s="843"/>
      <c r="Q235" s="843"/>
    </row>
    <row r="236" spans="3:17" s="601" customFormat="1" ht="15">
      <c r="C236" s="843"/>
      <c r="D236" s="843"/>
      <c r="E236" s="843"/>
      <c r="F236" s="843"/>
      <c r="G236" s="843"/>
      <c r="H236" s="843"/>
      <c r="I236" s="843"/>
      <c r="J236" s="843"/>
      <c r="K236" s="843"/>
      <c r="L236" s="843"/>
      <c r="M236" s="843"/>
      <c r="N236" s="843"/>
      <c r="O236" s="843"/>
      <c r="P236" s="843"/>
      <c r="Q236" s="843"/>
    </row>
    <row r="237" spans="3:17" s="601" customFormat="1" ht="15">
      <c r="C237" s="843"/>
      <c r="D237" s="843"/>
      <c r="E237" s="843"/>
      <c r="F237" s="843"/>
      <c r="G237" s="843"/>
      <c r="H237" s="843"/>
      <c r="I237" s="843"/>
      <c r="J237" s="843"/>
      <c r="K237" s="843"/>
      <c r="L237" s="843"/>
      <c r="M237" s="843"/>
      <c r="N237" s="843"/>
      <c r="O237" s="843"/>
      <c r="P237" s="843"/>
      <c r="Q237" s="843"/>
    </row>
    <row r="238" spans="3:17" s="601" customFormat="1" ht="15">
      <c r="C238" s="843"/>
      <c r="D238" s="843"/>
      <c r="E238" s="843"/>
      <c r="F238" s="843"/>
      <c r="G238" s="843"/>
      <c r="H238" s="843"/>
      <c r="I238" s="843"/>
      <c r="J238" s="843"/>
      <c r="K238" s="843"/>
      <c r="L238" s="843"/>
      <c r="M238" s="843"/>
      <c r="N238" s="843"/>
      <c r="O238" s="843"/>
      <c r="P238" s="843"/>
      <c r="Q238" s="843"/>
    </row>
    <row r="239" spans="3:17" s="601" customFormat="1" ht="15">
      <c r="C239" s="843"/>
      <c r="D239" s="843"/>
      <c r="E239" s="843"/>
      <c r="F239" s="843"/>
      <c r="G239" s="843"/>
      <c r="H239" s="843"/>
      <c r="I239" s="843"/>
      <c r="J239" s="843"/>
      <c r="K239" s="843"/>
      <c r="L239" s="843"/>
      <c r="M239" s="843"/>
      <c r="N239" s="843"/>
      <c r="O239" s="843"/>
      <c r="P239" s="843"/>
      <c r="Q239" s="843"/>
    </row>
    <row r="240" spans="3:17" s="601" customFormat="1" ht="15">
      <c r="C240" s="843"/>
      <c r="D240" s="843"/>
      <c r="E240" s="843"/>
      <c r="F240" s="843"/>
      <c r="G240" s="843"/>
      <c r="H240" s="843"/>
      <c r="I240" s="843"/>
      <c r="J240" s="843"/>
      <c r="K240" s="843"/>
      <c r="L240" s="843"/>
      <c r="M240" s="843"/>
      <c r="N240" s="843"/>
      <c r="O240" s="843"/>
      <c r="P240" s="843"/>
      <c r="Q240" s="843"/>
    </row>
    <row r="241" spans="3:17" s="601" customFormat="1" ht="15">
      <c r="C241" s="843"/>
      <c r="D241" s="843"/>
      <c r="E241" s="843"/>
      <c r="F241" s="843"/>
      <c r="G241" s="843"/>
      <c r="H241" s="843"/>
      <c r="I241" s="843"/>
      <c r="J241" s="843"/>
      <c r="K241" s="843"/>
      <c r="L241" s="843"/>
      <c r="M241" s="843"/>
      <c r="N241" s="843"/>
      <c r="O241" s="843"/>
      <c r="P241" s="843"/>
      <c r="Q241" s="843"/>
    </row>
    <row r="242" spans="3:17" s="601" customFormat="1" ht="15">
      <c r="C242" s="843"/>
      <c r="D242" s="843"/>
      <c r="E242" s="843"/>
      <c r="F242" s="843"/>
      <c r="G242" s="843"/>
      <c r="H242" s="843"/>
      <c r="I242" s="843"/>
      <c r="J242" s="843"/>
      <c r="K242" s="843"/>
      <c r="L242" s="843"/>
      <c r="M242" s="843"/>
      <c r="N242" s="843"/>
      <c r="O242" s="843"/>
      <c r="P242" s="843"/>
      <c r="Q242" s="843"/>
    </row>
    <row r="243" spans="3:17" s="601" customFormat="1" ht="15">
      <c r="C243" s="843"/>
      <c r="D243" s="843"/>
      <c r="E243" s="843"/>
      <c r="F243" s="843"/>
      <c r="G243" s="843"/>
      <c r="H243" s="843"/>
      <c r="I243" s="843"/>
      <c r="J243" s="843"/>
      <c r="K243" s="843"/>
      <c r="L243" s="843"/>
      <c r="M243" s="843"/>
      <c r="N243" s="843"/>
      <c r="O243" s="843"/>
      <c r="P243" s="843"/>
      <c r="Q243" s="843"/>
    </row>
    <row r="244" spans="3:17" s="601" customFormat="1" ht="15">
      <c r="C244" s="843"/>
      <c r="D244" s="843"/>
      <c r="E244" s="843"/>
      <c r="F244" s="843"/>
      <c r="G244" s="843"/>
      <c r="H244" s="843"/>
      <c r="I244" s="843"/>
      <c r="J244" s="843"/>
      <c r="K244" s="843"/>
      <c r="L244" s="843"/>
      <c r="M244" s="843"/>
      <c r="N244" s="843"/>
      <c r="O244" s="843"/>
      <c r="P244" s="843"/>
      <c r="Q244" s="843"/>
    </row>
    <row r="245" spans="3:17" s="601" customFormat="1" ht="15">
      <c r="C245" s="843"/>
      <c r="D245" s="843"/>
      <c r="E245" s="843"/>
      <c r="F245" s="843"/>
      <c r="G245" s="843"/>
      <c r="H245" s="843"/>
      <c r="I245" s="843"/>
      <c r="J245" s="843"/>
      <c r="K245" s="843"/>
      <c r="L245" s="843"/>
      <c r="M245" s="843"/>
      <c r="N245" s="843"/>
      <c r="O245" s="843"/>
      <c r="P245" s="843"/>
      <c r="Q245" s="843"/>
    </row>
    <row r="246" spans="3:17" s="601" customFormat="1" ht="15">
      <c r="C246" s="843"/>
      <c r="D246" s="843"/>
      <c r="E246" s="843"/>
      <c r="F246" s="843"/>
      <c r="G246" s="843"/>
      <c r="H246" s="843"/>
      <c r="I246" s="843"/>
      <c r="J246" s="843"/>
      <c r="K246" s="843"/>
      <c r="L246" s="843"/>
      <c r="M246" s="843"/>
      <c r="N246" s="843"/>
      <c r="O246" s="843"/>
      <c r="P246" s="843"/>
      <c r="Q246" s="843"/>
    </row>
    <row r="247" spans="3:17" s="601" customFormat="1" ht="15">
      <c r="C247" s="843"/>
      <c r="D247" s="843"/>
      <c r="E247" s="843"/>
      <c r="F247" s="843"/>
      <c r="G247" s="843"/>
      <c r="H247" s="843"/>
      <c r="I247" s="843"/>
      <c r="J247" s="843"/>
      <c r="K247" s="843"/>
      <c r="L247" s="843"/>
      <c r="M247" s="843"/>
      <c r="N247" s="843"/>
      <c r="O247" s="843"/>
      <c r="P247" s="843"/>
      <c r="Q247" s="843"/>
    </row>
    <row r="248" spans="3:17" s="601" customFormat="1" ht="15">
      <c r="C248" s="843"/>
      <c r="D248" s="843"/>
      <c r="E248" s="843"/>
      <c r="F248" s="843"/>
      <c r="G248" s="843"/>
      <c r="H248" s="843"/>
      <c r="I248" s="843"/>
      <c r="J248" s="843"/>
      <c r="K248" s="843"/>
      <c r="L248" s="843"/>
      <c r="M248" s="843"/>
      <c r="N248" s="843"/>
      <c r="O248" s="843"/>
      <c r="P248" s="843"/>
      <c r="Q248" s="843"/>
    </row>
    <row r="249" spans="3:17" s="601" customFormat="1" ht="15">
      <c r="C249" s="843"/>
      <c r="D249" s="843"/>
      <c r="E249" s="843"/>
      <c r="F249" s="843"/>
      <c r="G249" s="843"/>
      <c r="H249" s="843"/>
      <c r="I249" s="843"/>
      <c r="J249" s="843"/>
      <c r="K249" s="843"/>
      <c r="L249" s="843"/>
      <c r="M249" s="843"/>
      <c r="N249" s="843"/>
      <c r="O249" s="843"/>
      <c r="P249" s="843"/>
      <c r="Q249" s="843"/>
    </row>
    <row r="250" spans="3:17" s="601" customFormat="1" ht="15">
      <c r="C250" s="843"/>
      <c r="D250" s="843"/>
      <c r="E250" s="843"/>
      <c r="F250" s="843"/>
      <c r="G250" s="843"/>
      <c r="H250" s="843"/>
      <c r="I250" s="843"/>
      <c r="J250" s="843"/>
      <c r="K250" s="843"/>
      <c r="L250" s="843"/>
      <c r="M250" s="843"/>
      <c r="N250" s="843"/>
      <c r="O250" s="843"/>
      <c r="P250" s="843"/>
      <c r="Q250" s="843"/>
    </row>
    <row r="251" spans="3:17" s="601" customFormat="1" ht="15">
      <c r="C251" s="843"/>
      <c r="D251" s="843"/>
      <c r="E251" s="843"/>
      <c r="F251" s="843"/>
      <c r="G251" s="843"/>
      <c r="H251" s="843"/>
      <c r="I251" s="843"/>
      <c r="J251" s="843"/>
      <c r="K251" s="843"/>
      <c r="L251" s="843"/>
      <c r="M251" s="843"/>
      <c r="N251" s="843"/>
      <c r="O251" s="843"/>
      <c r="P251" s="843"/>
      <c r="Q251" s="843"/>
    </row>
    <row r="252" spans="3:17" s="601" customFormat="1" ht="15">
      <c r="C252" s="843"/>
      <c r="D252" s="843"/>
      <c r="E252" s="843"/>
      <c r="F252" s="843"/>
      <c r="G252" s="843"/>
      <c r="H252" s="843"/>
      <c r="I252" s="843"/>
      <c r="J252" s="843"/>
      <c r="K252" s="843"/>
      <c r="L252" s="843"/>
      <c r="M252" s="843"/>
      <c r="N252" s="843"/>
      <c r="O252" s="843"/>
      <c r="P252" s="843"/>
      <c r="Q252" s="843"/>
    </row>
    <row r="253" spans="3:17" s="601" customFormat="1" ht="15">
      <c r="C253" s="843"/>
      <c r="D253" s="843"/>
      <c r="E253" s="843"/>
      <c r="F253" s="843"/>
      <c r="G253" s="843"/>
      <c r="H253" s="843"/>
      <c r="I253" s="843"/>
      <c r="J253" s="843"/>
      <c r="K253" s="843"/>
      <c r="L253" s="843"/>
      <c r="M253" s="843"/>
      <c r="N253" s="843"/>
      <c r="O253" s="843"/>
      <c r="P253" s="843"/>
      <c r="Q253" s="843"/>
    </row>
    <row r="254" spans="3:17" s="601" customFormat="1" ht="15">
      <c r="C254" s="843"/>
      <c r="D254" s="843"/>
      <c r="E254" s="843"/>
      <c r="F254" s="843"/>
      <c r="G254" s="843"/>
      <c r="H254" s="843"/>
      <c r="I254" s="843"/>
      <c r="J254" s="843"/>
      <c r="K254" s="843"/>
      <c r="L254" s="843"/>
      <c r="M254" s="843"/>
      <c r="N254" s="843"/>
      <c r="O254" s="843"/>
      <c r="P254" s="843"/>
      <c r="Q254" s="843"/>
    </row>
    <row r="255" spans="3:17" s="601" customFormat="1" ht="15">
      <c r="C255" s="843"/>
      <c r="D255" s="843"/>
      <c r="E255" s="843"/>
      <c r="F255" s="843"/>
      <c r="G255" s="843"/>
      <c r="H255" s="843"/>
      <c r="I255" s="843"/>
      <c r="J255" s="843"/>
      <c r="K255" s="843"/>
      <c r="L255" s="843"/>
      <c r="M255" s="843"/>
      <c r="N255" s="843"/>
      <c r="O255" s="843"/>
      <c r="P255" s="843"/>
      <c r="Q255" s="843"/>
    </row>
    <row r="256" spans="3:17" s="601" customFormat="1" ht="15">
      <c r="C256" s="843"/>
      <c r="D256" s="843"/>
      <c r="E256" s="843"/>
      <c r="F256" s="843"/>
      <c r="G256" s="843"/>
      <c r="H256" s="843"/>
      <c r="I256" s="843"/>
      <c r="J256" s="843"/>
      <c r="K256" s="843"/>
      <c r="L256" s="843"/>
      <c r="M256" s="843"/>
      <c r="N256" s="843"/>
      <c r="O256" s="843"/>
      <c r="P256" s="843"/>
      <c r="Q256" s="843"/>
    </row>
    <row r="257" spans="3:17" s="601" customFormat="1" ht="15">
      <c r="C257" s="843"/>
      <c r="D257" s="843"/>
      <c r="E257" s="843"/>
      <c r="F257" s="843"/>
      <c r="G257" s="843"/>
      <c r="H257" s="843"/>
      <c r="I257" s="843"/>
      <c r="J257" s="843"/>
      <c r="K257" s="843"/>
      <c r="L257" s="843"/>
      <c r="M257" s="843"/>
      <c r="N257" s="843"/>
      <c r="O257" s="843"/>
      <c r="P257" s="843"/>
      <c r="Q257" s="843"/>
    </row>
    <row r="258" spans="3:17" s="601" customFormat="1" ht="15">
      <c r="C258" s="843"/>
      <c r="D258" s="843"/>
      <c r="E258" s="843"/>
      <c r="F258" s="843"/>
      <c r="G258" s="843"/>
      <c r="H258" s="843"/>
      <c r="I258" s="843"/>
      <c r="J258" s="843"/>
      <c r="K258" s="843"/>
      <c r="L258" s="843"/>
      <c r="M258" s="843"/>
      <c r="N258" s="843"/>
      <c r="O258" s="843"/>
      <c r="P258" s="843"/>
      <c r="Q258" s="843"/>
    </row>
    <row r="259" spans="3:17" s="601" customFormat="1" ht="15">
      <c r="C259" s="843"/>
      <c r="D259" s="843"/>
      <c r="E259" s="843"/>
      <c r="F259" s="843"/>
      <c r="G259" s="843"/>
      <c r="H259" s="843"/>
      <c r="I259" s="843"/>
      <c r="J259" s="843"/>
      <c r="K259" s="843"/>
      <c r="L259" s="843"/>
      <c r="M259" s="843"/>
      <c r="N259" s="843"/>
      <c r="O259" s="843"/>
      <c r="P259" s="843"/>
      <c r="Q259" s="843"/>
    </row>
    <row r="260" spans="3:17" s="601" customFormat="1" ht="15">
      <c r="C260" s="843"/>
      <c r="D260" s="843"/>
      <c r="E260" s="843"/>
      <c r="F260" s="843"/>
      <c r="G260" s="843"/>
      <c r="H260" s="843"/>
      <c r="I260" s="843"/>
      <c r="J260" s="843"/>
      <c r="K260" s="843"/>
      <c r="L260" s="843"/>
      <c r="M260" s="843"/>
      <c r="N260" s="843"/>
      <c r="O260" s="843"/>
      <c r="P260" s="843"/>
      <c r="Q260" s="843"/>
    </row>
    <row r="261" spans="3:17" s="601" customFormat="1" ht="15">
      <c r="C261" s="843"/>
      <c r="D261" s="843"/>
      <c r="E261" s="843"/>
      <c r="F261" s="843"/>
      <c r="G261" s="843"/>
      <c r="H261" s="843"/>
      <c r="I261" s="843"/>
      <c r="J261" s="843"/>
      <c r="K261" s="843"/>
      <c r="L261" s="843"/>
      <c r="M261" s="843"/>
      <c r="N261" s="843"/>
      <c r="O261" s="843"/>
      <c r="P261" s="843"/>
      <c r="Q261" s="843"/>
    </row>
    <row r="262" spans="3:17" s="601" customFormat="1" ht="15">
      <c r="C262" s="843"/>
      <c r="D262" s="843"/>
      <c r="E262" s="843"/>
      <c r="F262" s="843"/>
      <c r="G262" s="843"/>
      <c r="H262" s="843"/>
      <c r="I262" s="843"/>
      <c r="J262" s="843"/>
      <c r="K262" s="843"/>
      <c r="L262" s="843"/>
      <c r="M262" s="843"/>
      <c r="N262" s="843"/>
      <c r="O262" s="843"/>
      <c r="P262" s="843"/>
      <c r="Q262" s="843"/>
    </row>
    <row r="263" spans="3:17" s="601" customFormat="1" ht="15">
      <c r="C263" s="843"/>
      <c r="D263" s="843"/>
      <c r="E263" s="843"/>
      <c r="F263" s="843"/>
      <c r="G263" s="843"/>
      <c r="H263" s="843"/>
      <c r="I263" s="843"/>
      <c r="J263" s="843"/>
      <c r="K263" s="843"/>
      <c r="L263" s="843"/>
      <c r="M263" s="843"/>
      <c r="N263" s="843"/>
      <c r="O263" s="843"/>
      <c r="P263" s="843"/>
      <c r="Q263" s="843"/>
    </row>
    <row r="264" spans="3:17" s="601" customFormat="1" ht="15">
      <c r="C264" s="843"/>
      <c r="D264" s="843"/>
      <c r="E264" s="843"/>
      <c r="F264" s="843"/>
      <c r="G264" s="843"/>
      <c r="H264" s="843"/>
      <c r="I264" s="843"/>
      <c r="J264" s="843"/>
      <c r="K264" s="843"/>
      <c r="L264" s="843"/>
      <c r="M264" s="843"/>
      <c r="N264" s="843"/>
      <c r="O264" s="843"/>
      <c r="P264" s="843"/>
      <c r="Q264" s="843"/>
    </row>
    <row r="265" spans="3:17" s="601" customFormat="1" ht="15">
      <c r="C265" s="843"/>
      <c r="D265" s="843"/>
      <c r="E265" s="843"/>
      <c r="F265" s="843"/>
      <c r="G265" s="843"/>
      <c r="H265" s="843"/>
      <c r="I265" s="843"/>
      <c r="J265" s="843"/>
      <c r="K265" s="843"/>
      <c r="L265" s="843"/>
      <c r="M265" s="843"/>
      <c r="N265" s="843"/>
      <c r="O265" s="843"/>
      <c r="P265" s="843"/>
      <c r="Q265" s="843"/>
    </row>
    <row r="266" spans="3:17" s="601" customFormat="1" ht="15">
      <c r="C266" s="843"/>
      <c r="D266" s="843"/>
      <c r="E266" s="843"/>
      <c r="F266" s="843"/>
      <c r="G266" s="843"/>
      <c r="H266" s="843"/>
      <c r="I266" s="843"/>
      <c r="J266" s="843"/>
      <c r="K266" s="843"/>
      <c r="L266" s="843"/>
      <c r="M266" s="843"/>
      <c r="N266" s="843"/>
      <c r="O266" s="843"/>
      <c r="P266" s="843"/>
      <c r="Q266" s="843"/>
    </row>
    <row r="267" spans="3:17" s="601" customFormat="1" ht="15">
      <c r="C267" s="843"/>
      <c r="D267" s="843"/>
      <c r="E267" s="843"/>
      <c r="F267" s="843"/>
      <c r="G267" s="843"/>
      <c r="H267" s="843"/>
      <c r="I267" s="843"/>
      <c r="J267" s="843"/>
      <c r="K267" s="843"/>
      <c r="L267" s="843"/>
      <c r="M267" s="843"/>
      <c r="N267" s="843"/>
      <c r="O267" s="843"/>
      <c r="P267" s="843"/>
      <c r="Q267" s="843"/>
    </row>
    <row r="268" spans="3:17" s="601" customFormat="1" ht="15">
      <c r="C268" s="843"/>
      <c r="D268" s="843"/>
      <c r="E268" s="843"/>
      <c r="F268" s="843"/>
      <c r="G268" s="843"/>
      <c r="H268" s="843"/>
      <c r="I268" s="843"/>
      <c r="J268" s="843"/>
      <c r="K268" s="843"/>
      <c r="L268" s="843"/>
      <c r="M268" s="843"/>
      <c r="N268" s="843"/>
      <c r="O268" s="843"/>
      <c r="P268" s="843"/>
      <c r="Q268" s="843"/>
    </row>
    <row r="269" spans="3:17" s="601" customFormat="1" ht="15">
      <c r="C269" s="843"/>
      <c r="D269" s="843"/>
      <c r="E269" s="843"/>
      <c r="F269" s="843"/>
      <c r="G269" s="843"/>
      <c r="H269" s="843"/>
      <c r="I269" s="843"/>
      <c r="J269" s="843"/>
      <c r="K269" s="843"/>
      <c r="L269" s="843"/>
      <c r="M269" s="843"/>
      <c r="N269" s="843"/>
      <c r="O269" s="843"/>
      <c r="P269" s="843"/>
      <c r="Q269" s="843"/>
    </row>
    <row r="270" spans="3:17" s="601" customFormat="1" ht="15">
      <c r="C270" s="843"/>
      <c r="D270" s="843"/>
      <c r="E270" s="843"/>
      <c r="F270" s="843"/>
      <c r="G270" s="843"/>
      <c r="H270" s="843"/>
      <c r="I270" s="843"/>
      <c r="J270" s="843"/>
      <c r="K270" s="843"/>
      <c r="L270" s="843"/>
      <c r="M270" s="843"/>
      <c r="N270" s="843"/>
      <c r="O270" s="843"/>
      <c r="P270" s="843"/>
      <c r="Q270" s="843"/>
    </row>
    <row r="271" spans="3:17" s="601" customFormat="1" ht="15">
      <c r="C271" s="843"/>
      <c r="D271" s="843"/>
      <c r="E271" s="843"/>
      <c r="F271" s="843"/>
      <c r="G271" s="843"/>
      <c r="H271" s="843"/>
      <c r="I271" s="843"/>
      <c r="J271" s="843"/>
      <c r="K271" s="843"/>
      <c r="L271" s="843"/>
      <c r="M271" s="843"/>
      <c r="N271" s="843"/>
      <c r="O271" s="843"/>
      <c r="P271" s="843"/>
      <c r="Q271" s="843"/>
    </row>
    <row r="272" spans="3:17" s="601" customFormat="1" ht="15">
      <c r="C272" s="843"/>
      <c r="D272" s="843"/>
      <c r="E272" s="843"/>
      <c r="F272" s="843"/>
      <c r="G272" s="843"/>
      <c r="H272" s="843"/>
      <c r="I272" s="843"/>
      <c r="J272" s="843"/>
      <c r="K272" s="843"/>
      <c r="L272" s="843"/>
      <c r="M272" s="843"/>
      <c r="N272" s="843"/>
      <c r="O272" s="843"/>
      <c r="P272" s="843"/>
      <c r="Q272" s="843"/>
    </row>
    <row r="273" spans="3:17" s="601" customFormat="1" ht="15">
      <c r="C273" s="843"/>
      <c r="D273" s="843"/>
      <c r="E273" s="843"/>
      <c r="F273" s="843"/>
      <c r="G273" s="843"/>
      <c r="H273" s="843"/>
      <c r="I273" s="843"/>
      <c r="J273" s="843"/>
      <c r="K273" s="843"/>
      <c r="L273" s="843"/>
      <c r="M273" s="843"/>
      <c r="N273" s="843"/>
      <c r="O273" s="843"/>
      <c r="P273" s="843"/>
      <c r="Q273" s="843"/>
    </row>
    <row r="274" spans="3:17" s="601" customFormat="1" ht="15">
      <c r="C274" s="843"/>
      <c r="D274" s="843"/>
      <c r="E274" s="843"/>
      <c r="F274" s="843"/>
      <c r="G274" s="843"/>
      <c r="H274" s="843"/>
      <c r="I274" s="843"/>
      <c r="J274" s="843"/>
      <c r="K274" s="843"/>
      <c r="L274" s="843"/>
      <c r="M274" s="843"/>
      <c r="N274" s="843"/>
      <c r="O274" s="843"/>
      <c r="P274" s="843"/>
      <c r="Q274" s="843"/>
    </row>
    <row r="275" spans="3:17" s="601" customFormat="1" ht="15">
      <c r="C275" s="843"/>
      <c r="D275" s="843"/>
      <c r="E275" s="843"/>
      <c r="F275" s="843"/>
      <c r="G275" s="843"/>
      <c r="H275" s="843"/>
      <c r="I275" s="843"/>
      <c r="J275" s="843"/>
      <c r="K275" s="843"/>
      <c r="L275" s="843"/>
      <c r="M275" s="843"/>
      <c r="N275" s="843"/>
      <c r="O275" s="843"/>
      <c r="P275" s="843"/>
      <c r="Q275" s="843"/>
    </row>
    <row r="276" spans="3:17" s="601" customFormat="1" ht="15">
      <c r="C276" s="843"/>
      <c r="D276" s="843"/>
      <c r="E276" s="843"/>
      <c r="F276" s="843"/>
      <c r="G276" s="843"/>
      <c r="H276" s="843"/>
      <c r="I276" s="843"/>
      <c r="J276" s="843"/>
      <c r="K276" s="843"/>
      <c r="L276" s="843"/>
      <c r="M276" s="843"/>
      <c r="N276" s="843"/>
      <c r="O276" s="843"/>
      <c r="P276" s="843"/>
      <c r="Q276" s="843"/>
    </row>
    <row r="277" spans="3:17" s="601" customFormat="1" ht="15">
      <c r="C277" s="843"/>
      <c r="D277" s="843"/>
      <c r="E277" s="843"/>
      <c r="F277" s="843"/>
      <c r="G277" s="843"/>
      <c r="H277" s="843"/>
      <c r="I277" s="843"/>
      <c r="J277" s="843"/>
      <c r="K277" s="843"/>
      <c r="L277" s="843"/>
      <c r="M277" s="843"/>
      <c r="N277" s="843"/>
      <c r="O277" s="843"/>
      <c r="P277" s="843"/>
      <c r="Q277" s="843"/>
    </row>
    <row r="278" spans="3:17" s="601" customFormat="1" ht="15">
      <c r="C278" s="843"/>
      <c r="D278" s="843"/>
      <c r="E278" s="843"/>
      <c r="F278" s="843"/>
      <c r="G278" s="843"/>
      <c r="H278" s="843"/>
      <c r="I278" s="843"/>
      <c r="J278" s="843"/>
      <c r="K278" s="843"/>
      <c r="L278" s="843"/>
      <c r="M278" s="843"/>
      <c r="N278" s="843"/>
      <c r="O278" s="843"/>
      <c r="P278" s="843"/>
      <c r="Q278" s="843"/>
    </row>
    <row r="279" spans="3:17" s="601" customFormat="1" ht="15">
      <c r="C279" s="843"/>
      <c r="D279" s="843"/>
      <c r="E279" s="843"/>
      <c r="F279" s="843"/>
      <c r="G279" s="843"/>
      <c r="H279" s="843"/>
      <c r="I279" s="843"/>
      <c r="J279" s="843"/>
      <c r="K279" s="843"/>
      <c r="L279" s="843"/>
      <c r="M279" s="843"/>
      <c r="N279" s="843"/>
      <c r="O279" s="843"/>
      <c r="P279" s="843"/>
      <c r="Q279" s="843"/>
    </row>
    <row r="280" spans="3:17" s="601" customFormat="1" ht="15">
      <c r="C280" s="843"/>
      <c r="D280" s="843"/>
      <c r="E280" s="843"/>
      <c r="F280" s="843"/>
      <c r="G280" s="843"/>
      <c r="H280" s="843"/>
      <c r="I280" s="843"/>
      <c r="J280" s="843"/>
      <c r="K280" s="843"/>
      <c r="L280" s="843"/>
      <c r="M280" s="843"/>
      <c r="N280" s="843"/>
      <c r="O280" s="843"/>
      <c r="P280" s="843"/>
      <c r="Q280" s="843"/>
    </row>
    <row r="281" spans="3:17" s="601" customFormat="1" ht="15">
      <c r="C281" s="843"/>
      <c r="D281" s="843"/>
      <c r="E281" s="843"/>
      <c r="F281" s="843"/>
      <c r="G281" s="843"/>
      <c r="H281" s="843"/>
      <c r="I281" s="843"/>
      <c r="J281" s="843"/>
      <c r="K281" s="843"/>
      <c r="L281" s="843"/>
      <c r="M281" s="843"/>
      <c r="N281" s="843"/>
      <c r="O281" s="843"/>
      <c r="P281" s="843"/>
      <c r="Q281" s="843"/>
    </row>
    <row r="282" spans="3:17" s="601" customFormat="1" ht="15">
      <c r="C282" s="843"/>
      <c r="D282" s="843"/>
      <c r="E282" s="843"/>
      <c r="F282" s="843"/>
      <c r="G282" s="843"/>
      <c r="H282" s="843"/>
      <c r="I282" s="843"/>
      <c r="J282" s="843"/>
      <c r="K282" s="843"/>
      <c r="L282" s="843"/>
      <c r="M282" s="843"/>
      <c r="N282" s="843"/>
      <c r="O282" s="843"/>
      <c r="P282" s="843"/>
      <c r="Q282" s="843"/>
    </row>
    <row r="283" spans="3:17" s="601" customFormat="1" ht="15">
      <c r="C283" s="843"/>
      <c r="D283" s="843"/>
      <c r="E283" s="843"/>
      <c r="F283" s="843"/>
      <c r="G283" s="843"/>
      <c r="H283" s="843"/>
      <c r="I283" s="843"/>
      <c r="J283" s="843"/>
      <c r="K283" s="843"/>
      <c r="L283" s="843"/>
      <c r="M283" s="843"/>
      <c r="N283" s="843"/>
      <c r="O283" s="843"/>
      <c r="P283" s="843"/>
      <c r="Q283" s="843"/>
    </row>
    <row r="284" spans="3:17" s="601" customFormat="1" ht="15">
      <c r="C284" s="843"/>
      <c r="D284" s="843"/>
      <c r="E284" s="843"/>
      <c r="F284" s="843"/>
      <c r="G284" s="843"/>
      <c r="H284" s="843"/>
      <c r="I284" s="843"/>
      <c r="J284" s="843"/>
      <c r="K284" s="843"/>
      <c r="L284" s="843"/>
      <c r="M284" s="843"/>
      <c r="N284" s="843"/>
      <c r="O284" s="843"/>
      <c r="P284" s="843"/>
      <c r="Q284" s="843"/>
    </row>
    <row r="285" spans="3:17" s="601" customFormat="1" ht="15">
      <c r="C285" s="843"/>
      <c r="D285" s="843"/>
      <c r="E285" s="843"/>
      <c r="F285" s="843"/>
      <c r="G285" s="843"/>
      <c r="H285" s="843"/>
      <c r="I285" s="843"/>
      <c r="J285" s="843"/>
      <c r="K285" s="843"/>
      <c r="L285" s="843"/>
      <c r="M285" s="843"/>
      <c r="N285" s="843"/>
      <c r="O285" s="843"/>
      <c r="P285" s="843"/>
      <c r="Q285" s="843"/>
    </row>
    <row r="286" spans="3:17" s="601" customFormat="1" ht="15">
      <c r="C286" s="843"/>
      <c r="D286" s="843"/>
      <c r="E286" s="843"/>
      <c r="F286" s="843"/>
      <c r="G286" s="843"/>
      <c r="H286" s="843"/>
      <c r="I286" s="843"/>
      <c r="J286" s="843"/>
      <c r="K286" s="843"/>
      <c r="L286" s="843"/>
      <c r="M286" s="843"/>
      <c r="N286" s="843"/>
      <c r="O286" s="843"/>
      <c r="P286" s="843"/>
      <c r="Q286" s="843"/>
    </row>
    <row r="287" spans="3:17" s="601" customFormat="1" ht="15">
      <c r="C287" s="843"/>
      <c r="D287" s="843"/>
      <c r="E287" s="843"/>
      <c r="F287" s="843"/>
      <c r="G287" s="843"/>
      <c r="H287" s="843"/>
      <c r="I287" s="843"/>
      <c r="J287" s="843"/>
      <c r="K287" s="843"/>
      <c r="L287" s="843"/>
      <c r="M287" s="843"/>
      <c r="N287" s="843"/>
      <c r="O287" s="843"/>
      <c r="P287" s="843"/>
      <c r="Q287" s="843"/>
    </row>
    <row r="288" spans="3:17" s="601" customFormat="1" ht="15">
      <c r="C288" s="843"/>
      <c r="D288" s="843"/>
      <c r="E288" s="843"/>
      <c r="F288" s="843"/>
      <c r="G288" s="843"/>
      <c r="H288" s="843"/>
      <c r="I288" s="843"/>
      <c r="J288" s="843"/>
      <c r="K288" s="843"/>
      <c r="L288" s="843"/>
      <c r="M288" s="843"/>
      <c r="N288" s="843"/>
      <c r="O288" s="843"/>
      <c r="P288" s="843"/>
      <c r="Q288" s="843"/>
    </row>
    <row r="289" spans="3:17" s="601" customFormat="1" ht="15">
      <c r="C289" s="843"/>
      <c r="D289" s="843"/>
      <c r="E289" s="843"/>
      <c r="F289" s="843"/>
      <c r="G289" s="843"/>
      <c r="H289" s="843"/>
      <c r="I289" s="843"/>
      <c r="J289" s="843"/>
      <c r="K289" s="843"/>
      <c r="L289" s="843"/>
      <c r="M289" s="843"/>
      <c r="N289" s="843"/>
      <c r="O289" s="843"/>
      <c r="P289" s="843"/>
      <c r="Q289" s="843"/>
    </row>
    <row r="290" spans="3:17" s="601" customFormat="1" ht="15">
      <c r="C290" s="843"/>
      <c r="D290" s="843"/>
      <c r="E290" s="843"/>
      <c r="F290" s="843"/>
      <c r="G290" s="843"/>
      <c r="H290" s="843"/>
      <c r="I290" s="843"/>
      <c r="J290" s="843"/>
      <c r="K290" s="843"/>
      <c r="L290" s="843"/>
      <c r="M290" s="843"/>
      <c r="N290" s="843"/>
      <c r="O290" s="843"/>
      <c r="P290" s="843"/>
      <c r="Q290" s="843"/>
    </row>
    <row r="291" spans="3:17" s="601" customFormat="1" ht="15">
      <c r="C291" s="843"/>
      <c r="D291" s="843"/>
      <c r="E291" s="843"/>
      <c r="F291" s="843"/>
      <c r="G291" s="843"/>
      <c r="H291" s="843"/>
      <c r="I291" s="843"/>
      <c r="J291" s="843"/>
      <c r="K291" s="843"/>
      <c r="L291" s="843"/>
      <c r="M291" s="843"/>
      <c r="N291" s="843"/>
      <c r="O291" s="843"/>
      <c r="P291" s="843"/>
      <c r="Q291" s="843"/>
    </row>
    <row r="292" spans="3:17" s="601" customFormat="1" ht="15">
      <c r="C292" s="843"/>
      <c r="D292" s="843"/>
      <c r="E292" s="843"/>
      <c r="F292" s="843"/>
      <c r="G292" s="843"/>
      <c r="H292" s="843"/>
      <c r="I292" s="843"/>
      <c r="J292" s="843"/>
      <c r="K292" s="843"/>
      <c r="L292" s="843"/>
      <c r="M292" s="843"/>
      <c r="N292" s="843"/>
      <c r="O292" s="843"/>
      <c r="P292" s="843"/>
      <c r="Q292" s="843"/>
    </row>
    <row r="293" spans="3:17" s="601" customFormat="1" ht="15">
      <c r="C293" s="843"/>
      <c r="D293" s="843"/>
      <c r="E293" s="843"/>
      <c r="F293" s="843"/>
      <c r="G293" s="843"/>
      <c r="H293" s="843"/>
      <c r="I293" s="843"/>
      <c r="J293" s="843"/>
      <c r="K293" s="843"/>
      <c r="L293" s="843"/>
      <c r="M293" s="843"/>
      <c r="N293" s="843"/>
      <c r="O293" s="843"/>
      <c r="P293" s="843"/>
      <c r="Q293" s="843"/>
    </row>
    <row r="294" spans="3:17" s="601" customFormat="1" ht="15">
      <c r="C294" s="843"/>
      <c r="D294" s="843"/>
      <c r="E294" s="843"/>
      <c r="F294" s="843"/>
      <c r="G294" s="843"/>
      <c r="H294" s="843"/>
      <c r="I294" s="843"/>
      <c r="J294" s="843"/>
      <c r="K294" s="843"/>
      <c r="L294" s="843"/>
      <c r="M294" s="843"/>
      <c r="N294" s="843"/>
      <c r="O294" s="843"/>
      <c r="P294" s="843"/>
      <c r="Q294" s="843"/>
    </row>
    <row r="295" spans="3:17" s="601" customFormat="1" ht="15">
      <c r="C295" s="843"/>
      <c r="D295" s="843"/>
      <c r="E295" s="843"/>
      <c r="F295" s="843"/>
      <c r="G295" s="843"/>
      <c r="H295" s="843"/>
      <c r="I295" s="843"/>
      <c r="J295" s="843"/>
      <c r="K295" s="843"/>
      <c r="L295" s="843"/>
      <c r="M295" s="843"/>
      <c r="N295" s="843"/>
      <c r="O295" s="843"/>
      <c r="P295" s="843"/>
      <c r="Q295" s="843"/>
    </row>
    <row r="296" spans="3:17" s="601" customFormat="1" ht="15">
      <c r="C296" s="843"/>
      <c r="D296" s="843"/>
      <c r="E296" s="843"/>
      <c r="F296" s="843"/>
      <c r="G296" s="843"/>
      <c r="H296" s="843"/>
      <c r="I296" s="843"/>
      <c r="J296" s="843"/>
      <c r="K296" s="843"/>
      <c r="L296" s="843"/>
      <c r="M296" s="843"/>
      <c r="N296" s="843"/>
      <c r="O296" s="843"/>
      <c r="P296" s="843"/>
      <c r="Q296" s="843"/>
    </row>
    <row r="297" spans="3:17" s="601" customFormat="1" ht="15">
      <c r="C297" s="843"/>
      <c r="D297" s="843"/>
      <c r="E297" s="843"/>
      <c r="F297" s="843"/>
      <c r="G297" s="843"/>
      <c r="H297" s="843"/>
      <c r="I297" s="843"/>
      <c r="J297" s="843"/>
      <c r="K297" s="843"/>
      <c r="L297" s="843"/>
      <c r="M297" s="843"/>
      <c r="N297" s="843"/>
      <c r="O297" s="843"/>
      <c r="P297" s="843"/>
      <c r="Q297" s="843"/>
    </row>
    <row r="298" spans="3:17" s="601" customFormat="1" ht="15">
      <c r="C298" s="843"/>
      <c r="D298" s="843"/>
      <c r="E298" s="843"/>
      <c r="F298" s="843"/>
      <c r="G298" s="843"/>
      <c r="H298" s="843"/>
      <c r="I298" s="843"/>
      <c r="J298" s="843"/>
      <c r="K298" s="843"/>
      <c r="L298" s="843"/>
      <c r="M298" s="843"/>
      <c r="N298" s="843"/>
      <c r="O298" s="843"/>
      <c r="P298" s="843"/>
      <c r="Q298" s="843"/>
    </row>
    <row r="299" spans="3:17" s="601" customFormat="1" ht="15">
      <c r="C299" s="843"/>
      <c r="D299" s="843"/>
      <c r="E299" s="843"/>
      <c r="F299" s="843"/>
      <c r="G299" s="843"/>
      <c r="H299" s="843"/>
      <c r="I299" s="843"/>
      <c r="J299" s="843"/>
      <c r="K299" s="843"/>
      <c r="L299" s="843"/>
      <c r="M299" s="843"/>
      <c r="N299" s="843"/>
      <c r="O299" s="843"/>
      <c r="P299" s="843"/>
      <c r="Q299" s="843"/>
    </row>
    <row r="300" spans="3:17" s="601" customFormat="1" ht="15">
      <c r="C300" s="843"/>
      <c r="D300" s="843"/>
      <c r="E300" s="843"/>
      <c r="F300" s="843"/>
      <c r="G300" s="843"/>
      <c r="H300" s="843"/>
      <c r="I300" s="843"/>
      <c r="J300" s="843"/>
      <c r="K300" s="843"/>
      <c r="L300" s="843"/>
      <c r="M300" s="843"/>
      <c r="N300" s="843"/>
      <c r="O300" s="843"/>
      <c r="P300" s="843"/>
      <c r="Q300" s="843"/>
    </row>
    <row r="301" spans="3:17" s="601" customFormat="1" ht="15">
      <c r="C301" s="843"/>
      <c r="D301" s="843"/>
      <c r="E301" s="843"/>
      <c r="F301" s="843"/>
      <c r="G301" s="843"/>
      <c r="H301" s="843"/>
      <c r="I301" s="843"/>
      <c r="J301" s="843"/>
      <c r="K301" s="843"/>
      <c r="L301" s="843"/>
      <c r="M301" s="843"/>
      <c r="N301" s="843"/>
      <c r="O301" s="843"/>
      <c r="P301" s="843"/>
      <c r="Q301" s="843"/>
    </row>
    <row r="302" spans="3:17" s="601" customFormat="1" ht="15">
      <c r="C302" s="843"/>
      <c r="D302" s="843"/>
      <c r="E302" s="843"/>
      <c r="F302" s="843"/>
      <c r="G302" s="843"/>
      <c r="H302" s="843"/>
      <c r="I302" s="843"/>
      <c r="J302" s="843"/>
      <c r="K302" s="843"/>
      <c r="L302" s="843"/>
      <c r="M302" s="843"/>
      <c r="N302" s="843"/>
      <c r="O302" s="843"/>
      <c r="P302" s="843"/>
      <c r="Q302" s="843"/>
    </row>
    <row r="303" spans="3:17" s="601" customFormat="1" ht="15">
      <c r="C303" s="843"/>
      <c r="D303" s="843"/>
      <c r="E303" s="843"/>
      <c r="F303" s="843"/>
      <c r="G303" s="843"/>
      <c r="H303" s="843"/>
      <c r="I303" s="843"/>
      <c r="J303" s="843"/>
      <c r="K303" s="843"/>
      <c r="L303" s="843"/>
      <c r="M303" s="843"/>
      <c r="N303" s="843"/>
      <c r="O303" s="843"/>
      <c r="P303" s="843"/>
      <c r="Q303" s="843"/>
    </row>
    <row r="304" spans="3:17" s="601" customFormat="1" ht="15">
      <c r="C304" s="843"/>
      <c r="D304" s="843"/>
      <c r="E304" s="843"/>
      <c r="F304" s="843"/>
      <c r="G304" s="843"/>
      <c r="H304" s="843"/>
      <c r="I304" s="843"/>
      <c r="J304" s="843"/>
      <c r="K304" s="843"/>
      <c r="L304" s="843"/>
      <c r="M304" s="843"/>
      <c r="N304" s="843"/>
      <c r="O304" s="843"/>
      <c r="P304" s="843"/>
      <c r="Q304" s="843"/>
    </row>
    <row r="305" spans="3:17" s="601" customFormat="1" ht="15">
      <c r="C305" s="843"/>
      <c r="D305" s="843"/>
      <c r="E305" s="843"/>
      <c r="F305" s="843"/>
      <c r="G305" s="843"/>
      <c r="H305" s="843"/>
      <c r="I305" s="843"/>
      <c r="J305" s="843"/>
      <c r="K305" s="843"/>
      <c r="L305" s="843"/>
      <c r="M305" s="843"/>
      <c r="N305" s="843"/>
      <c r="O305" s="843"/>
      <c r="P305" s="843"/>
      <c r="Q305" s="843"/>
    </row>
    <row r="306" spans="3:17" s="601" customFormat="1" ht="15">
      <c r="C306" s="843"/>
      <c r="D306" s="843"/>
      <c r="E306" s="843"/>
      <c r="F306" s="843"/>
      <c r="G306" s="843"/>
      <c r="H306" s="843"/>
      <c r="I306" s="843"/>
      <c r="J306" s="843"/>
      <c r="K306" s="843"/>
      <c r="L306" s="843"/>
      <c r="M306" s="843"/>
      <c r="N306" s="843"/>
      <c r="O306" s="843"/>
      <c r="P306" s="843"/>
      <c r="Q306" s="843"/>
    </row>
    <row r="307" spans="3:17" s="601" customFormat="1" ht="15">
      <c r="C307" s="843"/>
      <c r="D307" s="843"/>
      <c r="E307" s="843"/>
      <c r="F307" s="843"/>
      <c r="G307" s="843"/>
      <c r="H307" s="843"/>
      <c r="I307" s="843"/>
      <c r="J307" s="843"/>
      <c r="K307" s="843"/>
      <c r="L307" s="843"/>
      <c r="M307" s="843"/>
      <c r="N307" s="843"/>
      <c r="O307" s="843"/>
      <c r="P307" s="843"/>
      <c r="Q307" s="843"/>
    </row>
    <row r="308" spans="3:17" s="601" customFormat="1" ht="15">
      <c r="C308" s="843"/>
      <c r="D308" s="843"/>
      <c r="E308" s="843"/>
      <c r="F308" s="843"/>
      <c r="G308" s="843"/>
      <c r="H308" s="843"/>
      <c r="I308" s="843"/>
      <c r="J308" s="843"/>
      <c r="K308" s="843"/>
      <c r="L308" s="843"/>
      <c r="M308" s="843"/>
      <c r="N308" s="843"/>
      <c r="O308" s="843"/>
      <c r="P308" s="843"/>
      <c r="Q308" s="843"/>
    </row>
    <row r="309" spans="3:17" s="601" customFormat="1" ht="15">
      <c r="C309" s="843"/>
      <c r="D309" s="843"/>
      <c r="E309" s="843"/>
      <c r="F309" s="843"/>
      <c r="G309" s="843"/>
      <c r="H309" s="843"/>
      <c r="I309" s="843"/>
      <c r="J309" s="843"/>
      <c r="K309" s="843"/>
      <c r="L309" s="843"/>
      <c r="M309" s="843"/>
      <c r="N309" s="843"/>
      <c r="O309" s="843"/>
      <c r="P309" s="843"/>
      <c r="Q309" s="843"/>
    </row>
    <row r="310" spans="3:17" s="601" customFormat="1" ht="15">
      <c r="C310" s="843"/>
      <c r="D310" s="843"/>
      <c r="E310" s="843"/>
      <c r="F310" s="843"/>
      <c r="G310" s="843"/>
      <c r="H310" s="843"/>
      <c r="I310" s="843"/>
      <c r="J310" s="843"/>
      <c r="K310" s="843"/>
      <c r="L310" s="843"/>
      <c r="M310" s="843"/>
      <c r="N310" s="843"/>
      <c r="O310" s="843"/>
      <c r="P310" s="843"/>
      <c r="Q310" s="843"/>
    </row>
    <row r="311" spans="3:17" s="601" customFormat="1" ht="15">
      <c r="C311" s="843"/>
      <c r="D311" s="843"/>
      <c r="E311" s="843"/>
      <c r="F311" s="843"/>
      <c r="G311" s="843"/>
      <c r="H311" s="843"/>
      <c r="I311" s="843"/>
      <c r="J311" s="843"/>
      <c r="K311" s="843"/>
      <c r="L311" s="843"/>
      <c r="M311" s="843"/>
      <c r="N311" s="843"/>
      <c r="O311" s="843"/>
      <c r="P311" s="843"/>
      <c r="Q311" s="843"/>
    </row>
    <row r="312" spans="3:17" s="601" customFormat="1" ht="15">
      <c r="C312" s="843"/>
      <c r="D312" s="843"/>
      <c r="E312" s="843"/>
      <c r="F312" s="843"/>
      <c r="G312" s="843"/>
      <c r="H312" s="843"/>
      <c r="I312" s="843"/>
      <c r="J312" s="843"/>
      <c r="K312" s="843"/>
      <c r="L312" s="843"/>
      <c r="M312" s="843"/>
      <c r="N312" s="843"/>
      <c r="O312" s="843"/>
      <c r="P312" s="843"/>
      <c r="Q312" s="843"/>
    </row>
    <row r="313" spans="3:17" s="601" customFormat="1" ht="15">
      <c r="C313" s="843"/>
      <c r="D313" s="843"/>
      <c r="E313" s="843"/>
      <c r="F313" s="843"/>
      <c r="G313" s="843"/>
      <c r="H313" s="843"/>
      <c r="I313" s="843"/>
      <c r="J313" s="843"/>
      <c r="K313" s="843"/>
      <c r="L313" s="843"/>
      <c r="M313" s="843"/>
      <c r="N313" s="843"/>
      <c r="O313" s="843"/>
      <c r="P313" s="843"/>
      <c r="Q313" s="843"/>
    </row>
    <row r="314" spans="3:17" s="601" customFormat="1" ht="15">
      <c r="C314" s="843"/>
      <c r="D314" s="843"/>
      <c r="E314" s="843"/>
      <c r="F314" s="843"/>
      <c r="G314" s="843"/>
      <c r="H314" s="843"/>
      <c r="I314" s="843"/>
      <c r="J314" s="843"/>
      <c r="K314" s="843"/>
      <c r="L314" s="843"/>
      <c r="M314" s="843"/>
      <c r="N314" s="843"/>
      <c r="O314" s="843"/>
      <c r="P314" s="843"/>
      <c r="Q314" s="843"/>
    </row>
    <row r="315" spans="3:17" s="601" customFormat="1" ht="15">
      <c r="C315" s="843"/>
      <c r="D315" s="843"/>
      <c r="E315" s="843"/>
      <c r="F315" s="843"/>
      <c r="G315" s="843"/>
      <c r="H315" s="843"/>
      <c r="I315" s="843"/>
      <c r="J315" s="843"/>
      <c r="K315" s="843"/>
      <c r="L315" s="843"/>
      <c r="M315" s="843"/>
      <c r="N315" s="843"/>
      <c r="O315" s="843"/>
      <c r="P315" s="843"/>
      <c r="Q315" s="843"/>
    </row>
    <row r="316" spans="3:17" s="601" customFormat="1" ht="15">
      <c r="C316" s="843"/>
      <c r="D316" s="843"/>
      <c r="E316" s="843"/>
      <c r="F316" s="843"/>
      <c r="G316" s="843"/>
      <c r="H316" s="843"/>
      <c r="I316" s="843"/>
      <c r="J316" s="843"/>
      <c r="K316" s="843"/>
      <c r="L316" s="843"/>
      <c r="M316" s="843"/>
      <c r="N316" s="843"/>
      <c r="O316" s="843"/>
      <c r="P316" s="843"/>
      <c r="Q316" s="843"/>
    </row>
    <row r="317" spans="3:17" s="601" customFormat="1" ht="15">
      <c r="C317" s="843"/>
      <c r="D317" s="843"/>
      <c r="E317" s="843"/>
      <c r="F317" s="843"/>
      <c r="G317" s="843"/>
      <c r="H317" s="843"/>
      <c r="I317" s="843"/>
      <c r="J317" s="843"/>
      <c r="K317" s="843"/>
      <c r="L317" s="843"/>
      <c r="M317" s="843"/>
      <c r="N317" s="843"/>
      <c r="O317" s="843"/>
      <c r="P317" s="843"/>
      <c r="Q317" s="843"/>
    </row>
    <row r="318" spans="3:17" s="601" customFormat="1" ht="15">
      <c r="C318" s="843"/>
      <c r="D318" s="843"/>
      <c r="E318" s="843"/>
      <c r="F318" s="843"/>
      <c r="G318" s="843"/>
      <c r="H318" s="843"/>
      <c r="I318" s="843"/>
      <c r="J318" s="843"/>
      <c r="K318" s="843"/>
      <c r="L318" s="843"/>
      <c r="M318" s="843"/>
      <c r="N318" s="843"/>
      <c r="O318" s="843"/>
      <c r="P318" s="843"/>
      <c r="Q318" s="843"/>
    </row>
    <row r="319" spans="3:17" s="601" customFormat="1" ht="15">
      <c r="C319" s="843"/>
      <c r="D319" s="843"/>
      <c r="E319" s="843"/>
      <c r="F319" s="843"/>
      <c r="G319" s="843"/>
      <c r="H319" s="843"/>
      <c r="I319" s="843"/>
      <c r="J319" s="843"/>
      <c r="K319" s="843"/>
      <c r="L319" s="843"/>
      <c r="M319" s="843"/>
      <c r="N319" s="843"/>
      <c r="O319" s="843"/>
      <c r="P319" s="843"/>
      <c r="Q319" s="843"/>
    </row>
    <row r="320" spans="3:17" s="601" customFormat="1" ht="15">
      <c r="C320" s="843"/>
      <c r="D320" s="843"/>
      <c r="E320" s="843"/>
      <c r="F320" s="843"/>
      <c r="G320" s="843"/>
      <c r="H320" s="843"/>
      <c r="I320" s="843"/>
      <c r="J320" s="843"/>
      <c r="K320" s="843"/>
      <c r="L320" s="843"/>
      <c r="M320" s="843"/>
      <c r="N320" s="843"/>
      <c r="O320" s="843"/>
      <c r="P320" s="843"/>
      <c r="Q320" s="843"/>
    </row>
    <row r="321" spans="3:17" s="601" customFormat="1" ht="15">
      <c r="C321" s="843"/>
      <c r="D321" s="843"/>
      <c r="E321" s="843"/>
      <c r="F321" s="843"/>
      <c r="G321" s="843"/>
      <c r="H321" s="843"/>
      <c r="I321" s="843"/>
      <c r="J321" s="843"/>
      <c r="K321" s="843"/>
      <c r="L321" s="843"/>
      <c r="M321" s="843"/>
      <c r="N321" s="843"/>
      <c r="O321" s="843"/>
      <c r="P321" s="843"/>
      <c r="Q321" s="843"/>
    </row>
    <row r="322" spans="3:17" s="601" customFormat="1" ht="15">
      <c r="C322" s="843"/>
      <c r="D322" s="843"/>
      <c r="E322" s="843"/>
      <c r="F322" s="843"/>
      <c r="G322" s="843"/>
      <c r="H322" s="843"/>
      <c r="I322" s="843"/>
      <c r="J322" s="843"/>
      <c r="K322" s="843"/>
      <c r="L322" s="843"/>
      <c r="M322" s="843"/>
      <c r="N322" s="843"/>
      <c r="O322" s="843"/>
      <c r="P322" s="843"/>
      <c r="Q322" s="843"/>
    </row>
    <row r="323" spans="3:17" s="601" customFormat="1" ht="15">
      <c r="C323" s="843"/>
      <c r="D323" s="843"/>
      <c r="E323" s="843"/>
      <c r="F323" s="843"/>
      <c r="G323" s="843"/>
      <c r="H323" s="843"/>
      <c r="I323" s="843"/>
      <c r="J323" s="843"/>
      <c r="K323" s="843"/>
      <c r="L323" s="843"/>
      <c r="M323" s="843"/>
      <c r="N323" s="843"/>
      <c r="O323" s="843"/>
      <c r="P323" s="843"/>
      <c r="Q323" s="843"/>
    </row>
    <row r="324" spans="3:17" s="601" customFormat="1" ht="15">
      <c r="C324" s="843"/>
      <c r="D324" s="843"/>
      <c r="E324" s="843"/>
      <c r="F324" s="843"/>
      <c r="G324" s="843"/>
      <c r="H324" s="843"/>
      <c r="I324" s="843"/>
      <c r="J324" s="843"/>
      <c r="K324" s="843"/>
      <c r="L324" s="843"/>
      <c r="M324" s="843"/>
      <c r="N324" s="843"/>
      <c r="O324" s="843"/>
      <c r="P324" s="843"/>
      <c r="Q324" s="843"/>
    </row>
    <row r="325" spans="3:17" s="601" customFormat="1" ht="15">
      <c r="C325" s="843"/>
      <c r="D325" s="843"/>
      <c r="E325" s="843"/>
      <c r="F325" s="843"/>
      <c r="G325" s="843"/>
      <c r="H325" s="843"/>
      <c r="I325" s="843"/>
      <c r="J325" s="843"/>
      <c r="K325" s="843"/>
      <c r="L325" s="843"/>
      <c r="M325" s="843"/>
      <c r="N325" s="843"/>
      <c r="O325" s="843"/>
      <c r="P325" s="843"/>
      <c r="Q325" s="843"/>
    </row>
    <row r="326" spans="3:17" s="601" customFormat="1" ht="15">
      <c r="C326" s="843"/>
      <c r="D326" s="843"/>
      <c r="E326" s="843"/>
      <c r="F326" s="843"/>
      <c r="G326" s="843"/>
      <c r="H326" s="843"/>
      <c r="I326" s="843"/>
      <c r="J326" s="843"/>
      <c r="K326" s="843"/>
      <c r="L326" s="843"/>
      <c r="M326" s="843"/>
      <c r="N326" s="843"/>
      <c r="O326" s="843"/>
      <c r="P326" s="843"/>
      <c r="Q326" s="843"/>
    </row>
    <row r="327" spans="3:17" s="601" customFormat="1" ht="15">
      <c r="C327" s="843"/>
      <c r="D327" s="843"/>
      <c r="E327" s="843"/>
      <c r="F327" s="843"/>
      <c r="G327" s="843"/>
      <c r="H327" s="843"/>
      <c r="I327" s="843"/>
      <c r="J327" s="843"/>
      <c r="K327" s="843"/>
      <c r="L327" s="843"/>
      <c r="M327" s="843"/>
      <c r="N327" s="843"/>
      <c r="O327" s="843"/>
      <c r="P327" s="843"/>
      <c r="Q327" s="843"/>
    </row>
    <row r="328" spans="3:17" s="601" customFormat="1" ht="15">
      <c r="C328" s="843"/>
      <c r="D328" s="843"/>
      <c r="E328" s="843"/>
      <c r="F328" s="843"/>
      <c r="G328" s="843"/>
      <c r="H328" s="843"/>
      <c r="I328" s="843"/>
      <c r="J328" s="843"/>
      <c r="K328" s="843"/>
      <c r="L328" s="843"/>
      <c r="M328" s="843"/>
      <c r="N328" s="843"/>
      <c r="O328" s="843"/>
      <c r="P328" s="843"/>
      <c r="Q328" s="843"/>
    </row>
    <row r="329" spans="3:17" s="601" customFormat="1" ht="15">
      <c r="C329" s="843"/>
      <c r="D329" s="843"/>
      <c r="E329" s="843"/>
      <c r="F329" s="843"/>
      <c r="G329" s="843"/>
      <c r="H329" s="843"/>
      <c r="I329" s="843"/>
      <c r="J329" s="843"/>
      <c r="K329" s="843"/>
      <c r="L329" s="843"/>
      <c r="M329" s="843"/>
      <c r="N329" s="843"/>
      <c r="O329" s="843"/>
      <c r="P329" s="843"/>
      <c r="Q329" s="843"/>
    </row>
    <row r="330" spans="3:17" s="601" customFormat="1" ht="15">
      <c r="C330" s="843"/>
      <c r="D330" s="843"/>
      <c r="E330" s="843"/>
      <c r="F330" s="843"/>
      <c r="G330" s="843"/>
      <c r="H330" s="843"/>
      <c r="I330" s="843"/>
      <c r="J330" s="843"/>
      <c r="K330" s="843"/>
      <c r="L330" s="843"/>
      <c r="M330" s="843"/>
      <c r="N330" s="843"/>
      <c r="O330" s="843"/>
      <c r="P330" s="843"/>
      <c r="Q330" s="843"/>
    </row>
    <row r="331" spans="3:17" s="601" customFormat="1" ht="15">
      <c r="C331" s="843"/>
      <c r="D331" s="843"/>
      <c r="E331" s="843"/>
      <c r="F331" s="843"/>
      <c r="G331" s="843"/>
      <c r="H331" s="843"/>
      <c r="I331" s="843"/>
      <c r="J331" s="843"/>
      <c r="K331" s="843"/>
      <c r="L331" s="843"/>
      <c r="M331" s="843"/>
      <c r="N331" s="843"/>
      <c r="O331" s="843"/>
      <c r="P331" s="843"/>
      <c r="Q331" s="843"/>
    </row>
    <row r="332" spans="3:17" s="601" customFormat="1" ht="15">
      <c r="C332" s="843"/>
      <c r="D332" s="843"/>
      <c r="E332" s="843"/>
      <c r="F332" s="843"/>
      <c r="G332" s="843"/>
      <c r="H332" s="843"/>
      <c r="I332" s="843"/>
      <c r="J332" s="843"/>
      <c r="K332" s="843"/>
      <c r="L332" s="843"/>
      <c r="M332" s="843"/>
      <c r="N332" s="843"/>
      <c r="O332" s="843"/>
      <c r="P332" s="843"/>
      <c r="Q332" s="843"/>
    </row>
    <row r="333" spans="3:17" s="601" customFormat="1" ht="15">
      <c r="C333" s="843"/>
      <c r="D333" s="843"/>
      <c r="E333" s="843"/>
      <c r="F333" s="843"/>
      <c r="G333" s="843"/>
      <c r="H333" s="843"/>
      <c r="I333" s="843"/>
      <c r="J333" s="843"/>
      <c r="K333" s="843"/>
      <c r="L333" s="843"/>
      <c r="M333" s="843"/>
      <c r="N333" s="843"/>
      <c r="O333" s="843"/>
      <c r="P333" s="843"/>
      <c r="Q333" s="843"/>
    </row>
    <row r="334" spans="3:17" s="601" customFormat="1" ht="15">
      <c r="C334" s="843"/>
      <c r="D334" s="843"/>
      <c r="E334" s="843"/>
      <c r="F334" s="843"/>
      <c r="G334" s="843"/>
      <c r="H334" s="843"/>
      <c r="I334" s="843"/>
      <c r="J334" s="843"/>
      <c r="K334" s="843"/>
      <c r="L334" s="843"/>
      <c r="M334" s="843"/>
      <c r="N334" s="843"/>
      <c r="O334" s="843"/>
      <c r="P334" s="843"/>
      <c r="Q334" s="843"/>
    </row>
    <row r="335" spans="3:17" s="601" customFormat="1" ht="15">
      <c r="C335" s="843"/>
      <c r="D335" s="843"/>
      <c r="E335" s="843"/>
      <c r="F335" s="843"/>
      <c r="G335" s="843"/>
      <c r="H335" s="843"/>
      <c r="I335" s="843"/>
      <c r="J335" s="843"/>
      <c r="K335" s="843"/>
      <c r="L335" s="843"/>
      <c r="M335" s="843"/>
      <c r="N335" s="843"/>
      <c r="O335" s="843"/>
      <c r="P335" s="843"/>
      <c r="Q335" s="843"/>
    </row>
    <row r="336" spans="3:17" s="601" customFormat="1" ht="15">
      <c r="C336" s="843"/>
      <c r="D336" s="843"/>
      <c r="E336" s="843"/>
      <c r="F336" s="843"/>
      <c r="G336" s="843"/>
      <c r="H336" s="843"/>
      <c r="I336" s="843"/>
      <c r="J336" s="843"/>
      <c r="K336" s="843"/>
      <c r="L336" s="843"/>
      <c r="M336" s="843"/>
      <c r="N336" s="843"/>
      <c r="O336" s="843"/>
      <c r="P336" s="843"/>
      <c r="Q336" s="843"/>
    </row>
    <row r="337" spans="3:17" s="601" customFormat="1" ht="15">
      <c r="C337" s="843"/>
      <c r="D337" s="843"/>
      <c r="E337" s="843"/>
      <c r="F337" s="843"/>
      <c r="G337" s="843"/>
      <c r="H337" s="843"/>
      <c r="I337" s="843"/>
      <c r="J337" s="843"/>
      <c r="K337" s="843"/>
      <c r="L337" s="843"/>
      <c r="M337" s="843"/>
      <c r="N337" s="843"/>
      <c r="O337" s="843"/>
      <c r="P337" s="843"/>
      <c r="Q337" s="843"/>
    </row>
    <row r="338" spans="3:17" s="601" customFormat="1" ht="15">
      <c r="C338" s="843"/>
      <c r="D338" s="843"/>
      <c r="E338" s="843"/>
      <c r="F338" s="843"/>
      <c r="G338" s="843"/>
      <c r="H338" s="843"/>
      <c r="I338" s="843"/>
      <c r="J338" s="843"/>
      <c r="K338" s="843"/>
      <c r="L338" s="843"/>
      <c r="M338" s="843"/>
      <c r="N338" s="843"/>
      <c r="O338" s="843"/>
      <c r="P338" s="843"/>
      <c r="Q338" s="843"/>
    </row>
    <row r="339" spans="3:17" s="601" customFormat="1" ht="15">
      <c r="C339" s="843"/>
      <c r="D339" s="843"/>
      <c r="E339" s="843"/>
      <c r="F339" s="843"/>
      <c r="G339" s="843"/>
      <c r="H339" s="843"/>
      <c r="I339" s="843"/>
      <c r="J339" s="843"/>
      <c r="K339" s="843"/>
      <c r="L339" s="843"/>
      <c r="M339" s="843"/>
      <c r="N339" s="843"/>
      <c r="O339" s="843"/>
      <c r="P339" s="843"/>
      <c r="Q339" s="843"/>
    </row>
    <row r="340" spans="3:17" s="601" customFormat="1" ht="15">
      <c r="C340" s="843"/>
      <c r="D340" s="843"/>
      <c r="E340" s="843"/>
      <c r="F340" s="843"/>
      <c r="G340" s="843"/>
      <c r="H340" s="843"/>
      <c r="I340" s="843"/>
      <c r="J340" s="843"/>
      <c r="K340" s="843"/>
      <c r="L340" s="843"/>
      <c r="M340" s="843"/>
      <c r="N340" s="843"/>
      <c r="O340" s="843"/>
      <c r="P340" s="843"/>
      <c r="Q340" s="843"/>
    </row>
    <row r="341" spans="3:17" s="601" customFormat="1" ht="15">
      <c r="C341" s="843"/>
      <c r="D341" s="843"/>
      <c r="E341" s="843"/>
      <c r="F341" s="843"/>
      <c r="G341" s="843"/>
      <c r="H341" s="843"/>
      <c r="I341" s="843"/>
      <c r="J341" s="843"/>
      <c r="K341" s="843"/>
      <c r="L341" s="843"/>
      <c r="M341" s="843"/>
      <c r="N341" s="843"/>
      <c r="O341" s="843"/>
      <c r="P341" s="843"/>
      <c r="Q341" s="843"/>
    </row>
    <row r="342" spans="3:17" s="601" customFormat="1" ht="15">
      <c r="C342" s="843"/>
      <c r="D342" s="843"/>
      <c r="E342" s="843"/>
      <c r="F342" s="843"/>
      <c r="G342" s="843"/>
      <c r="H342" s="843"/>
      <c r="I342" s="843"/>
      <c r="J342" s="843"/>
      <c r="K342" s="843"/>
      <c r="L342" s="843"/>
      <c r="M342" s="843"/>
      <c r="N342" s="843"/>
      <c r="O342" s="843"/>
      <c r="P342" s="843"/>
      <c r="Q342" s="843"/>
    </row>
    <row r="343" spans="3:17" s="601" customFormat="1" ht="15">
      <c r="C343" s="843"/>
      <c r="D343" s="843"/>
      <c r="E343" s="843"/>
      <c r="F343" s="843"/>
      <c r="G343" s="843"/>
      <c r="H343" s="843"/>
      <c r="I343" s="843"/>
      <c r="J343" s="843"/>
      <c r="K343" s="843"/>
      <c r="L343" s="843"/>
      <c r="M343" s="843"/>
      <c r="N343" s="843"/>
      <c r="O343" s="843"/>
      <c r="P343" s="843"/>
      <c r="Q343" s="843"/>
    </row>
    <row r="344" spans="3:17" s="601" customFormat="1" ht="15">
      <c r="C344" s="843"/>
      <c r="D344" s="843"/>
      <c r="E344" s="843"/>
      <c r="F344" s="843"/>
      <c r="G344" s="843"/>
      <c r="H344" s="843"/>
      <c r="I344" s="843"/>
      <c r="J344" s="843"/>
      <c r="K344" s="843"/>
      <c r="L344" s="843"/>
      <c r="M344" s="843"/>
      <c r="N344" s="843"/>
      <c r="O344" s="843"/>
      <c r="P344" s="843"/>
      <c r="Q344" s="843"/>
    </row>
    <row r="345" spans="3:17" s="601" customFormat="1" ht="15">
      <c r="C345" s="843"/>
      <c r="D345" s="843"/>
      <c r="E345" s="843"/>
      <c r="F345" s="843"/>
      <c r="G345" s="843"/>
      <c r="H345" s="843"/>
      <c r="I345" s="843"/>
      <c r="J345" s="843"/>
      <c r="K345" s="843"/>
      <c r="L345" s="843"/>
      <c r="M345" s="843"/>
      <c r="N345" s="843"/>
      <c r="O345" s="843"/>
      <c r="P345" s="843"/>
      <c r="Q345" s="843"/>
    </row>
  </sheetData>
  <printOptions horizontalCentered="1" verticalCentered="1"/>
  <pageMargins left="0.75" right="0.75" top="1" bottom="1" header="0.5" footer="0.5"/>
  <pageSetup fitToHeight="1" fitToWidth="1" orientation="landscape" scale="41"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BR1024"/>
  <sheetViews>
    <sheetView showGridLines="0" zoomScale="40" zoomScaleNormal="40" workbookViewId="0" topLeftCell="A1">
      <selection activeCell="M53" sqref="M53"/>
    </sheetView>
  </sheetViews>
  <sheetFormatPr defaultColWidth="8.88671875" defaultRowHeight="15"/>
  <cols>
    <col min="1" max="1" width="8.88671875" style="601" customWidth="1"/>
    <col min="2" max="2" width="51.77734375" style="132" customWidth="1"/>
    <col min="3" max="17" width="22.88671875" style="211" customWidth="1"/>
    <col min="18" max="18" width="22.88671875" style="0" customWidth="1"/>
    <col min="19" max="70" width="8.88671875" style="601" customWidth="1"/>
  </cols>
  <sheetData>
    <row r="1" spans="2:17" s="737" customFormat="1" ht="22.5">
      <c r="B1" s="849"/>
      <c r="C1" s="845"/>
      <c r="D1" s="845"/>
      <c r="E1" s="845"/>
      <c r="F1" s="845"/>
      <c r="G1" s="845"/>
      <c r="H1" s="845"/>
      <c r="I1" s="845"/>
      <c r="J1" s="845"/>
      <c r="K1" s="845"/>
      <c r="L1" s="845"/>
      <c r="M1" s="845"/>
      <c r="N1" s="845"/>
      <c r="O1" s="845"/>
      <c r="P1" s="845"/>
      <c r="Q1" s="845"/>
    </row>
    <row r="2" spans="2:17" s="737" customFormat="1" ht="55.5" customHeight="1">
      <c r="B2" s="849"/>
      <c r="C2" s="845"/>
      <c r="D2" s="845"/>
      <c r="E2" s="845"/>
      <c r="F2" s="845"/>
      <c r="G2" s="845"/>
      <c r="H2" s="845"/>
      <c r="I2" s="845"/>
      <c r="J2" s="845"/>
      <c r="K2" s="845"/>
      <c r="L2" s="845"/>
      <c r="M2" s="845"/>
      <c r="N2" s="845"/>
      <c r="O2" s="845"/>
      <c r="P2" s="845"/>
      <c r="Q2" s="845"/>
    </row>
    <row r="3" spans="2:18" s="737" customFormat="1" ht="53.25" customHeight="1" thickBot="1">
      <c r="B3" s="857" t="s">
        <v>328</v>
      </c>
      <c r="C3" s="848"/>
      <c r="D3" s="848"/>
      <c r="E3" s="848"/>
      <c r="F3" s="848"/>
      <c r="G3" s="848"/>
      <c r="H3" s="848"/>
      <c r="I3" s="848"/>
      <c r="J3" s="848"/>
      <c r="K3" s="848"/>
      <c r="L3" s="848"/>
      <c r="M3" s="848"/>
      <c r="N3" s="848"/>
      <c r="O3" s="848"/>
      <c r="P3" s="848"/>
      <c r="Q3" s="848"/>
      <c r="R3" s="849"/>
    </row>
    <row r="4" spans="1:70" s="476" customFormat="1" ht="57" customHeight="1" thickBot="1">
      <c r="A4" s="854"/>
      <c r="B4" s="585" t="s">
        <v>329</v>
      </c>
      <c r="C4" s="586">
        <v>1</v>
      </c>
      <c r="D4" s="586">
        <v>2</v>
      </c>
      <c r="E4" s="586">
        <v>3</v>
      </c>
      <c r="F4" s="586">
        <v>4</v>
      </c>
      <c r="G4" s="586">
        <v>5</v>
      </c>
      <c r="H4" s="586">
        <v>6</v>
      </c>
      <c r="I4" s="586">
        <v>7</v>
      </c>
      <c r="J4" s="586">
        <v>8</v>
      </c>
      <c r="K4" s="586">
        <v>9</v>
      </c>
      <c r="L4" s="586">
        <v>10</v>
      </c>
      <c r="M4" s="586">
        <v>11</v>
      </c>
      <c r="N4" s="586">
        <v>12</v>
      </c>
      <c r="O4" s="586">
        <v>13</v>
      </c>
      <c r="P4" s="586">
        <v>14</v>
      </c>
      <c r="Q4" s="586">
        <v>15</v>
      </c>
      <c r="R4" s="587">
        <v>16</v>
      </c>
      <c r="S4" s="854"/>
      <c r="T4" s="854"/>
      <c r="U4" s="854"/>
      <c r="V4" s="854"/>
      <c r="W4" s="854"/>
      <c r="X4" s="854"/>
      <c r="Y4" s="854"/>
      <c r="Z4" s="854"/>
      <c r="AA4" s="854"/>
      <c r="AB4" s="854"/>
      <c r="AC4" s="854"/>
      <c r="AD4" s="854"/>
      <c r="AE4" s="854"/>
      <c r="AF4" s="854"/>
      <c r="AG4" s="854"/>
      <c r="AH4" s="854"/>
      <c r="AI4" s="854"/>
      <c r="AJ4" s="854"/>
      <c r="AK4" s="854"/>
      <c r="AL4" s="854"/>
      <c r="AM4" s="854"/>
      <c r="AN4" s="854"/>
      <c r="AO4" s="854"/>
      <c r="AP4" s="854"/>
      <c r="AQ4" s="854"/>
      <c r="AR4" s="854"/>
      <c r="AS4" s="854"/>
      <c r="AT4" s="854"/>
      <c r="AU4" s="854"/>
      <c r="AV4" s="854"/>
      <c r="AW4" s="854"/>
      <c r="AX4" s="854"/>
      <c r="AY4" s="854"/>
      <c r="AZ4" s="854"/>
      <c r="BA4" s="854"/>
      <c r="BB4" s="854"/>
      <c r="BC4" s="854"/>
      <c r="BD4" s="854"/>
      <c r="BE4" s="854"/>
      <c r="BF4" s="854"/>
      <c r="BG4" s="854"/>
      <c r="BH4" s="854"/>
      <c r="BI4" s="854"/>
      <c r="BJ4" s="854"/>
      <c r="BK4" s="854"/>
      <c r="BL4" s="854"/>
      <c r="BM4" s="854"/>
      <c r="BN4" s="854"/>
      <c r="BO4" s="854"/>
      <c r="BP4" s="854"/>
      <c r="BQ4" s="854"/>
      <c r="BR4" s="854"/>
    </row>
    <row r="5" spans="1:70" s="478" customFormat="1" ht="57" customHeight="1" thickTop="1">
      <c r="A5" s="855"/>
      <c r="B5" s="583" t="s">
        <v>342</v>
      </c>
      <c r="C5" s="584">
        <v>0</v>
      </c>
      <c r="D5" s="584">
        <v>0</v>
      </c>
      <c r="E5" s="584">
        <v>0</v>
      </c>
      <c r="F5" s="584">
        <v>0</v>
      </c>
      <c r="G5" s="584">
        <v>0</v>
      </c>
      <c r="H5" s="584">
        <v>0</v>
      </c>
      <c r="I5" s="584">
        <v>0</v>
      </c>
      <c r="J5" s="584">
        <v>0</v>
      </c>
      <c r="K5" s="584">
        <v>0</v>
      </c>
      <c r="L5" s="584">
        <v>0</v>
      </c>
      <c r="M5" s="584">
        <v>0</v>
      </c>
      <c r="N5" s="584">
        <v>0</v>
      </c>
      <c r="O5" s="584">
        <v>0</v>
      </c>
      <c r="P5" s="584">
        <v>0</v>
      </c>
      <c r="Q5" s="584">
        <v>0</v>
      </c>
      <c r="R5" s="584">
        <v>0</v>
      </c>
      <c r="S5" s="855"/>
      <c r="T5" s="855"/>
      <c r="U5" s="855"/>
      <c r="V5" s="855"/>
      <c r="W5" s="855"/>
      <c r="X5" s="855"/>
      <c r="Y5" s="855"/>
      <c r="Z5" s="855"/>
      <c r="AA5" s="855"/>
      <c r="AB5" s="855"/>
      <c r="AC5" s="855"/>
      <c r="AD5" s="855"/>
      <c r="AE5" s="855"/>
      <c r="AF5" s="855"/>
      <c r="AG5" s="855"/>
      <c r="AH5" s="855"/>
      <c r="AI5" s="855"/>
      <c r="AJ5" s="855"/>
      <c r="AK5" s="855"/>
      <c r="AL5" s="855"/>
      <c r="AM5" s="855"/>
      <c r="AN5" s="855"/>
      <c r="AO5" s="855"/>
      <c r="AP5" s="855"/>
      <c r="AQ5" s="855"/>
      <c r="AR5" s="855"/>
      <c r="AS5" s="855"/>
      <c r="AT5" s="855"/>
      <c r="AU5" s="855"/>
      <c r="AV5" s="855"/>
      <c r="AW5" s="855"/>
      <c r="AX5" s="855"/>
      <c r="AY5" s="855"/>
      <c r="AZ5" s="855"/>
      <c r="BA5" s="855"/>
      <c r="BB5" s="855"/>
      <c r="BC5" s="855"/>
      <c r="BD5" s="855"/>
      <c r="BE5" s="855"/>
      <c r="BF5" s="855"/>
      <c r="BG5" s="855"/>
      <c r="BH5" s="855"/>
      <c r="BI5" s="855"/>
      <c r="BJ5" s="855"/>
      <c r="BK5" s="855"/>
      <c r="BL5" s="855"/>
      <c r="BM5" s="855"/>
      <c r="BN5" s="855"/>
      <c r="BO5" s="855"/>
      <c r="BP5" s="855"/>
      <c r="BQ5" s="855"/>
      <c r="BR5" s="855"/>
    </row>
    <row r="6" spans="1:70" s="478" customFormat="1" ht="57" customHeight="1">
      <c r="A6" s="855"/>
      <c r="B6" s="477" t="s">
        <v>343</v>
      </c>
      <c r="C6" s="584">
        <v>0</v>
      </c>
      <c r="D6" s="584">
        <v>0</v>
      </c>
      <c r="E6" s="584">
        <v>0</v>
      </c>
      <c r="F6" s="584">
        <v>0</v>
      </c>
      <c r="G6" s="584">
        <v>0</v>
      </c>
      <c r="H6" s="584">
        <v>0</v>
      </c>
      <c r="I6" s="584">
        <v>0</v>
      </c>
      <c r="J6" s="584">
        <v>0</v>
      </c>
      <c r="K6" s="584">
        <v>0</v>
      </c>
      <c r="L6" s="584">
        <v>0</v>
      </c>
      <c r="M6" s="584">
        <v>0</v>
      </c>
      <c r="N6" s="584">
        <v>0</v>
      </c>
      <c r="O6" s="584">
        <v>0</v>
      </c>
      <c r="P6" s="584">
        <v>0</v>
      </c>
      <c r="Q6" s="584">
        <v>0</v>
      </c>
      <c r="R6" s="584">
        <v>0</v>
      </c>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5"/>
      <c r="AY6" s="855"/>
      <c r="AZ6" s="855"/>
      <c r="BA6" s="855"/>
      <c r="BB6" s="855"/>
      <c r="BC6" s="855"/>
      <c r="BD6" s="855"/>
      <c r="BE6" s="855"/>
      <c r="BF6" s="855"/>
      <c r="BG6" s="855"/>
      <c r="BH6" s="855"/>
      <c r="BI6" s="855"/>
      <c r="BJ6" s="855"/>
      <c r="BK6" s="855"/>
      <c r="BL6" s="855"/>
      <c r="BM6" s="855"/>
      <c r="BN6" s="855"/>
      <c r="BO6" s="855"/>
      <c r="BP6" s="855"/>
      <c r="BQ6" s="855"/>
      <c r="BR6" s="855"/>
    </row>
    <row r="7" spans="1:70" s="478" customFormat="1" ht="57" customHeight="1" thickBot="1">
      <c r="A7" s="855"/>
      <c r="B7" s="590" t="s">
        <v>344</v>
      </c>
      <c r="C7" s="584">
        <v>0</v>
      </c>
      <c r="D7" s="584">
        <v>0</v>
      </c>
      <c r="E7" s="584">
        <v>0</v>
      </c>
      <c r="F7" s="584">
        <v>0</v>
      </c>
      <c r="G7" s="584">
        <v>0</v>
      </c>
      <c r="H7" s="584">
        <v>0</v>
      </c>
      <c r="I7" s="584">
        <v>0</v>
      </c>
      <c r="J7" s="584">
        <v>0</v>
      </c>
      <c r="K7" s="584">
        <v>0</v>
      </c>
      <c r="L7" s="584">
        <v>0</v>
      </c>
      <c r="M7" s="584">
        <v>0</v>
      </c>
      <c r="N7" s="584">
        <v>0</v>
      </c>
      <c r="O7" s="584">
        <v>0</v>
      </c>
      <c r="P7" s="584">
        <v>0</v>
      </c>
      <c r="Q7" s="584">
        <v>0</v>
      </c>
      <c r="R7" s="584">
        <v>0</v>
      </c>
      <c r="S7" s="855"/>
      <c r="T7" s="855"/>
      <c r="U7" s="855"/>
      <c r="V7" s="855"/>
      <c r="W7" s="855"/>
      <c r="X7" s="855"/>
      <c r="Y7" s="855"/>
      <c r="Z7" s="855"/>
      <c r="AA7" s="855"/>
      <c r="AB7" s="855"/>
      <c r="AC7" s="855"/>
      <c r="AD7" s="855"/>
      <c r="AE7" s="855"/>
      <c r="AF7" s="855"/>
      <c r="AG7" s="855"/>
      <c r="AH7" s="855"/>
      <c r="AI7" s="855"/>
      <c r="AJ7" s="855"/>
      <c r="AK7" s="855"/>
      <c r="AL7" s="855"/>
      <c r="AM7" s="855"/>
      <c r="AN7" s="855"/>
      <c r="AO7" s="855"/>
      <c r="AP7" s="855"/>
      <c r="AQ7" s="855"/>
      <c r="AR7" s="855"/>
      <c r="AS7" s="855"/>
      <c r="AT7" s="855"/>
      <c r="AU7" s="855"/>
      <c r="AV7" s="855"/>
      <c r="AW7" s="855"/>
      <c r="AX7" s="855"/>
      <c r="AY7" s="855"/>
      <c r="AZ7" s="855"/>
      <c r="BA7" s="855"/>
      <c r="BB7" s="855"/>
      <c r="BC7" s="855"/>
      <c r="BD7" s="855"/>
      <c r="BE7" s="855"/>
      <c r="BF7" s="855"/>
      <c r="BG7" s="855"/>
      <c r="BH7" s="855"/>
      <c r="BI7" s="855"/>
      <c r="BJ7" s="855"/>
      <c r="BK7" s="855"/>
      <c r="BL7" s="855"/>
      <c r="BM7" s="855"/>
      <c r="BN7" s="855"/>
      <c r="BO7" s="855"/>
      <c r="BP7" s="855"/>
      <c r="BQ7" s="855"/>
      <c r="BR7" s="855"/>
    </row>
    <row r="8" spans="1:70" s="479" customFormat="1" ht="57" customHeight="1" thickTop="1">
      <c r="A8" s="856"/>
      <c r="B8" s="588" t="s">
        <v>1</v>
      </c>
      <c r="C8" s="589" t="e">
        <f>C7/C5</f>
        <v>#DIV/0!</v>
      </c>
      <c r="D8" s="589" t="e">
        <f aca="true" t="shared" si="0" ref="D8:R8">D7/D5</f>
        <v>#DIV/0!</v>
      </c>
      <c r="E8" s="589" t="e">
        <f t="shared" si="0"/>
        <v>#DIV/0!</v>
      </c>
      <c r="F8" s="589" t="e">
        <f t="shared" si="0"/>
        <v>#DIV/0!</v>
      </c>
      <c r="G8" s="589" t="e">
        <f t="shared" si="0"/>
        <v>#DIV/0!</v>
      </c>
      <c r="H8" s="589" t="e">
        <f t="shared" si="0"/>
        <v>#DIV/0!</v>
      </c>
      <c r="I8" s="589" t="e">
        <f t="shared" si="0"/>
        <v>#DIV/0!</v>
      </c>
      <c r="J8" s="589" t="e">
        <f t="shared" si="0"/>
        <v>#DIV/0!</v>
      </c>
      <c r="K8" s="589" t="e">
        <f t="shared" si="0"/>
        <v>#DIV/0!</v>
      </c>
      <c r="L8" s="589" t="e">
        <f t="shared" si="0"/>
        <v>#DIV/0!</v>
      </c>
      <c r="M8" s="589" t="e">
        <f t="shared" si="0"/>
        <v>#DIV/0!</v>
      </c>
      <c r="N8" s="589" t="e">
        <f t="shared" si="0"/>
        <v>#DIV/0!</v>
      </c>
      <c r="O8" s="589" t="e">
        <f t="shared" si="0"/>
        <v>#DIV/0!</v>
      </c>
      <c r="P8" s="589" t="e">
        <f t="shared" si="0"/>
        <v>#DIV/0!</v>
      </c>
      <c r="Q8" s="589" t="e">
        <f t="shared" si="0"/>
        <v>#DIV/0!</v>
      </c>
      <c r="R8" s="589" t="e">
        <f t="shared" si="0"/>
        <v>#DIV/0!</v>
      </c>
      <c r="S8" s="856"/>
      <c r="T8" s="856"/>
      <c r="U8" s="856"/>
      <c r="V8" s="856"/>
      <c r="W8" s="856"/>
      <c r="X8" s="856"/>
      <c r="Y8" s="856"/>
      <c r="Z8" s="856"/>
      <c r="AA8" s="856"/>
      <c r="AB8" s="856"/>
      <c r="AC8" s="856"/>
      <c r="AD8" s="856"/>
      <c r="AE8" s="856"/>
      <c r="AF8" s="856"/>
      <c r="AG8" s="856"/>
      <c r="AH8" s="856"/>
      <c r="AI8" s="856"/>
      <c r="AJ8" s="856"/>
      <c r="AK8" s="856"/>
      <c r="AL8" s="856"/>
      <c r="AM8" s="856"/>
      <c r="AN8" s="856"/>
      <c r="AO8" s="856"/>
      <c r="AP8" s="856"/>
      <c r="AQ8" s="856"/>
      <c r="AR8" s="856"/>
      <c r="AS8" s="856"/>
      <c r="AT8" s="856"/>
      <c r="AU8" s="856"/>
      <c r="AV8" s="856"/>
      <c r="AW8" s="856"/>
      <c r="AX8" s="856"/>
      <c r="AY8" s="856"/>
      <c r="AZ8" s="856"/>
      <c r="BA8" s="856"/>
      <c r="BB8" s="856"/>
      <c r="BC8" s="856"/>
      <c r="BD8" s="856"/>
      <c r="BE8" s="856"/>
      <c r="BF8" s="856"/>
      <c r="BG8" s="856"/>
      <c r="BH8" s="856"/>
      <c r="BI8" s="856"/>
      <c r="BJ8" s="856"/>
      <c r="BK8" s="856"/>
      <c r="BL8" s="856"/>
      <c r="BM8" s="856"/>
      <c r="BN8" s="856"/>
      <c r="BO8" s="856"/>
      <c r="BP8" s="856"/>
      <c r="BQ8" s="856"/>
      <c r="BR8" s="856"/>
    </row>
    <row r="9" spans="2:18" s="858" customFormat="1" ht="57" customHeight="1" thickBot="1">
      <c r="B9" s="890" t="s">
        <v>2</v>
      </c>
      <c r="C9" s="891" t="e">
        <f>C7/C6</f>
        <v>#DIV/0!</v>
      </c>
      <c r="D9" s="891" t="e">
        <f aca="true" t="shared" si="1" ref="D9:Q9">D7/D6</f>
        <v>#DIV/0!</v>
      </c>
      <c r="E9" s="891" t="e">
        <f t="shared" si="1"/>
        <v>#DIV/0!</v>
      </c>
      <c r="F9" s="891" t="e">
        <f t="shared" si="1"/>
        <v>#DIV/0!</v>
      </c>
      <c r="G9" s="891" t="e">
        <f t="shared" si="1"/>
        <v>#DIV/0!</v>
      </c>
      <c r="H9" s="891" t="e">
        <f t="shared" si="1"/>
        <v>#DIV/0!</v>
      </c>
      <c r="I9" s="891" t="e">
        <f t="shared" si="1"/>
        <v>#DIV/0!</v>
      </c>
      <c r="J9" s="891" t="e">
        <f t="shared" si="1"/>
        <v>#DIV/0!</v>
      </c>
      <c r="K9" s="891" t="e">
        <f t="shared" si="1"/>
        <v>#DIV/0!</v>
      </c>
      <c r="L9" s="891" t="e">
        <f t="shared" si="1"/>
        <v>#DIV/0!</v>
      </c>
      <c r="M9" s="891" t="e">
        <f t="shared" si="1"/>
        <v>#DIV/0!</v>
      </c>
      <c r="N9" s="891" t="e">
        <f t="shared" si="1"/>
        <v>#DIV/0!</v>
      </c>
      <c r="O9" s="891" t="e">
        <f t="shared" si="1"/>
        <v>#DIV/0!</v>
      </c>
      <c r="P9" s="891" t="e">
        <f t="shared" si="1"/>
        <v>#DIV/0!</v>
      </c>
      <c r="Q9" s="891" t="e">
        <f t="shared" si="1"/>
        <v>#DIV/0!</v>
      </c>
      <c r="R9" s="891" t="e">
        <f>R7/R6</f>
        <v>#DIV/0!</v>
      </c>
    </row>
    <row r="10" spans="2:18" s="737" customFormat="1" ht="25.5" customHeight="1">
      <c r="B10" s="859"/>
      <c r="C10" s="860"/>
      <c r="D10" s="860"/>
      <c r="E10" s="860"/>
      <c r="F10" s="860"/>
      <c r="G10" s="860"/>
      <c r="H10" s="860"/>
      <c r="I10" s="860"/>
      <c r="J10" s="860"/>
      <c r="K10" s="860"/>
      <c r="L10" s="860"/>
      <c r="M10" s="860"/>
      <c r="N10" s="860"/>
      <c r="O10" s="860"/>
      <c r="P10" s="860"/>
      <c r="Q10" s="860"/>
      <c r="R10" s="859"/>
    </row>
    <row r="11" spans="2:17" s="737" customFormat="1" ht="24">
      <c r="B11" s="847" t="s">
        <v>355</v>
      </c>
      <c r="C11" s="845"/>
      <c r="D11" s="845"/>
      <c r="E11" s="845"/>
      <c r="F11" s="845"/>
      <c r="G11" s="845"/>
      <c r="H11" s="845"/>
      <c r="I11" s="845"/>
      <c r="J11" s="845"/>
      <c r="K11" s="845"/>
      <c r="L11" s="845"/>
      <c r="M11" s="845"/>
      <c r="N11" s="845"/>
      <c r="O11" s="845"/>
      <c r="P11" s="845"/>
      <c r="Q11" s="845"/>
    </row>
    <row r="12" spans="2:17" s="737" customFormat="1" ht="22.5">
      <c r="B12" s="849"/>
      <c r="C12" s="845"/>
      <c r="D12" s="845"/>
      <c r="E12" s="845"/>
      <c r="F12" s="845"/>
      <c r="G12" s="845"/>
      <c r="H12" s="845"/>
      <c r="I12" s="845"/>
      <c r="J12" s="845"/>
      <c r="K12" s="845"/>
      <c r="L12" s="845"/>
      <c r="M12" s="845"/>
      <c r="N12" s="845"/>
      <c r="O12" s="845"/>
      <c r="P12" s="845"/>
      <c r="Q12" s="845"/>
    </row>
    <row r="13" spans="2:17" s="737" customFormat="1" ht="22.5">
      <c r="B13" s="849"/>
      <c r="C13" s="845"/>
      <c r="D13" s="845"/>
      <c r="E13" s="845"/>
      <c r="F13" s="845"/>
      <c r="G13" s="845"/>
      <c r="H13" s="845"/>
      <c r="I13" s="845"/>
      <c r="J13" s="845"/>
      <c r="K13" s="845"/>
      <c r="L13" s="845"/>
      <c r="M13" s="845"/>
      <c r="N13" s="845"/>
      <c r="O13" s="845"/>
      <c r="P13" s="845"/>
      <c r="Q13" s="845"/>
    </row>
    <row r="14" spans="2:17" s="737" customFormat="1" ht="22.5">
      <c r="B14" s="849"/>
      <c r="C14" s="845"/>
      <c r="D14" s="845"/>
      <c r="E14" s="845"/>
      <c r="F14" s="845"/>
      <c r="G14" s="845"/>
      <c r="H14" s="845"/>
      <c r="I14" s="845"/>
      <c r="J14" s="845"/>
      <c r="K14" s="845"/>
      <c r="L14" s="845"/>
      <c r="M14" s="845"/>
      <c r="N14" s="845"/>
      <c r="O14" s="845"/>
      <c r="P14" s="845"/>
      <c r="Q14" s="845"/>
    </row>
    <row r="15" spans="2:17" s="737" customFormat="1" ht="22.5">
      <c r="B15" s="849"/>
      <c r="C15" s="845"/>
      <c r="D15" s="845"/>
      <c r="E15" s="845"/>
      <c r="F15" s="845"/>
      <c r="G15" s="845"/>
      <c r="H15" s="845"/>
      <c r="I15" s="845"/>
      <c r="J15" s="845"/>
      <c r="K15" s="845"/>
      <c r="L15" s="845"/>
      <c r="M15" s="845"/>
      <c r="N15" s="845"/>
      <c r="O15" s="845"/>
      <c r="P15" s="845"/>
      <c r="Q15" s="845"/>
    </row>
    <row r="16" spans="2:17" s="737" customFormat="1" ht="22.5">
      <c r="B16" s="849"/>
      <c r="C16" s="845"/>
      <c r="D16" s="845"/>
      <c r="E16" s="845"/>
      <c r="F16" s="845"/>
      <c r="G16" s="845"/>
      <c r="H16" s="845"/>
      <c r="I16" s="845"/>
      <c r="J16" s="845"/>
      <c r="K16" s="845"/>
      <c r="L16" s="845"/>
      <c r="M16" s="845"/>
      <c r="N16" s="845"/>
      <c r="O16" s="845"/>
      <c r="P16" s="845"/>
      <c r="Q16" s="845"/>
    </row>
    <row r="17" spans="2:17" s="737" customFormat="1" ht="22.5">
      <c r="B17" s="849"/>
      <c r="C17" s="845"/>
      <c r="D17" s="845"/>
      <c r="E17" s="845"/>
      <c r="F17" s="845"/>
      <c r="G17" s="845"/>
      <c r="H17" s="845"/>
      <c r="I17" s="845"/>
      <c r="J17" s="845"/>
      <c r="K17" s="845"/>
      <c r="L17" s="845"/>
      <c r="M17" s="845"/>
      <c r="N17" s="845"/>
      <c r="O17" s="845"/>
      <c r="P17" s="845"/>
      <c r="Q17" s="845"/>
    </row>
    <row r="18" spans="2:17" s="737" customFormat="1" ht="22.5">
      <c r="B18" s="849"/>
      <c r="C18" s="845"/>
      <c r="D18" s="845"/>
      <c r="E18" s="845"/>
      <c r="F18" s="845"/>
      <c r="G18" s="845"/>
      <c r="H18" s="845"/>
      <c r="I18" s="845"/>
      <c r="J18" s="845"/>
      <c r="K18" s="845"/>
      <c r="L18" s="845"/>
      <c r="M18" s="845"/>
      <c r="N18" s="845"/>
      <c r="O18" s="845"/>
      <c r="P18" s="845"/>
      <c r="Q18" s="845"/>
    </row>
    <row r="19" spans="2:17" s="737" customFormat="1" ht="22.5">
      <c r="B19" s="849"/>
      <c r="C19" s="845"/>
      <c r="D19" s="845"/>
      <c r="E19" s="845"/>
      <c r="F19" s="845"/>
      <c r="G19" s="845"/>
      <c r="H19" s="845"/>
      <c r="I19" s="845"/>
      <c r="J19" s="845"/>
      <c r="K19" s="845"/>
      <c r="L19" s="845"/>
      <c r="M19" s="845"/>
      <c r="N19" s="845"/>
      <c r="O19" s="845"/>
      <c r="P19" s="845"/>
      <c r="Q19" s="845"/>
    </row>
    <row r="20" spans="2:17" s="737" customFormat="1" ht="22.5">
      <c r="B20" s="849"/>
      <c r="C20" s="845"/>
      <c r="D20" s="845"/>
      <c r="E20" s="845"/>
      <c r="F20" s="845"/>
      <c r="G20" s="845"/>
      <c r="H20" s="845"/>
      <c r="I20" s="845"/>
      <c r="J20" s="845"/>
      <c r="K20" s="845"/>
      <c r="L20" s="845"/>
      <c r="M20" s="845"/>
      <c r="N20" s="845"/>
      <c r="O20" s="845"/>
      <c r="P20" s="845"/>
      <c r="Q20" s="845"/>
    </row>
    <row r="21" spans="2:17" s="737" customFormat="1" ht="22.5">
      <c r="B21" s="849"/>
      <c r="C21" s="845"/>
      <c r="D21" s="845"/>
      <c r="E21" s="845"/>
      <c r="F21" s="845"/>
      <c r="G21" s="845"/>
      <c r="H21" s="845"/>
      <c r="I21" s="845"/>
      <c r="J21" s="845"/>
      <c r="K21" s="845"/>
      <c r="L21" s="845"/>
      <c r="M21" s="845"/>
      <c r="N21" s="845"/>
      <c r="O21" s="845"/>
      <c r="P21" s="845"/>
      <c r="Q21" s="845"/>
    </row>
    <row r="22" spans="2:17" s="737" customFormat="1" ht="22.5">
      <c r="B22" s="849"/>
      <c r="C22" s="845"/>
      <c r="D22" s="845"/>
      <c r="E22" s="845"/>
      <c r="F22" s="845"/>
      <c r="G22" s="845"/>
      <c r="H22" s="845"/>
      <c r="I22" s="845"/>
      <c r="J22" s="845"/>
      <c r="K22" s="845"/>
      <c r="L22" s="845"/>
      <c r="M22" s="845"/>
      <c r="N22" s="845"/>
      <c r="O22" s="845"/>
      <c r="P22" s="845"/>
      <c r="Q22" s="845"/>
    </row>
    <row r="23" spans="2:17" s="737" customFormat="1" ht="22.5">
      <c r="B23" s="849"/>
      <c r="C23" s="845"/>
      <c r="D23" s="845"/>
      <c r="E23" s="845"/>
      <c r="F23" s="845"/>
      <c r="G23" s="845"/>
      <c r="H23" s="845"/>
      <c r="I23" s="845"/>
      <c r="J23" s="845"/>
      <c r="K23" s="845"/>
      <c r="L23" s="845"/>
      <c r="M23" s="845"/>
      <c r="N23" s="845"/>
      <c r="O23" s="845"/>
      <c r="P23" s="845"/>
      <c r="Q23" s="845"/>
    </row>
    <row r="24" spans="2:17" s="737" customFormat="1" ht="22.5">
      <c r="B24" s="849"/>
      <c r="C24" s="845"/>
      <c r="D24" s="845"/>
      <c r="E24" s="845"/>
      <c r="F24" s="845"/>
      <c r="G24" s="845"/>
      <c r="H24" s="845"/>
      <c r="I24" s="845"/>
      <c r="J24" s="845"/>
      <c r="K24" s="845"/>
      <c r="L24" s="845"/>
      <c r="M24" s="845"/>
      <c r="N24" s="845"/>
      <c r="O24" s="845"/>
      <c r="P24" s="845"/>
      <c r="Q24" s="845"/>
    </row>
    <row r="25" spans="2:17" s="737" customFormat="1" ht="22.5">
      <c r="B25" s="849"/>
      <c r="C25" s="845"/>
      <c r="D25" s="845"/>
      <c r="E25" s="845"/>
      <c r="F25" s="845"/>
      <c r="G25" s="845"/>
      <c r="H25" s="845"/>
      <c r="I25" s="845"/>
      <c r="J25" s="845"/>
      <c r="K25" s="845"/>
      <c r="L25" s="845"/>
      <c r="M25" s="845"/>
      <c r="N25" s="845"/>
      <c r="O25" s="845"/>
      <c r="P25" s="845"/>
      <c r="Q25" s="845"/>
    </row>
    <row r="26" spans="2:17" s="737" customFormat="1" ht="22.5">
      <c r="B26" s="849"/>
      <c r="C26" s="845"/>
      <c r="D26" s="845"/>
      <c r="E26" s="845"/>
      <c r="F26" s="845"/>
      <c r="G26" s="845"/>
      <c r="H26" s="845"/>
      <c r="I26" s="845"/>
      <c r="J26" s="845"/>
      <c r="K26" s="845"/>
      <c r="L26" s="845"/>
      <c r="M26" s="845"/>
      <c r="N26" s="845"/>
      <c r="O26" s="845"/>
      <c r="P26" s="845"/>
      <c r="Q26" s="845"/>
    </row>
    <row r="27" spans="2:17" s="737" customFormat="1" ht="22.5">
      <c r="B27" s="849"/>
      <c r="C27" s="845"/>
      <c r="D27" s="845"/>
      <c r="E27" s="845"/>
      <c r="F27" s="845"/>
      <c r="G27" s="845"/>
      <c r="H27" s="845"/>
      <c r="I27" s="845"/>
      <c r="J27" s="845"/>
      <c r="K27" s="845"/>
      <c r="L27" s="845"/>
      <c r="M27" s="845"/>
      <c r="N27" s="845"/>
      <c r="O27" s="845"/>
      <c r="P27" s="845"/>
      <c r="Q27" s="845"/>
    </row>
    <row r="28" spans="2:17" s="737" customFormat="1" ht="22.5">
      <c r="B28" s="849"/>
      <c r="C28" s="845"/>
      <c r="D28" s="845"/>
      <c r="E28" s="845"/>
      <c r="F28" s="845"/>
      <c r="G28" s="845"/>
      <c r="H28" s="845"/>
      <c r="I28" s="845"/>
      <c r="J28" s="845"/>
      <c r="K28" s="845"/>
      <c r="L28" s="845"/>
      <c r="M28" s="845"/>
      <c r="N28" s="845"/>
      <c r="O28" s="845"/>
      <c r="P28" s="845"/>
      <c r="Q28" s="845"/>
    </row>
    <row r="29" spans="2:17" s="737" customFormat="1" ht="22.5">
      <c r="B29" s="849"/>
      <c r="C29" s="845"/>
      <c r="D29" s="845"/>
      <c r="E29" s="845"/>
      <c r="F29" s="845"/>
      <c r="G29" s="845"/>
      <c r="H29" s="845"/>
      <c r="I29" s="845"/>
      <c r="J29" s="845"/>
      <c r="K29" s="845"/>
      <c r="L29" s="845"/>
      <c r="M29" s="845"/>
      <c r="N29" s="845"/>
      <c r="O29" s="845"/>
      <c r="P29" s="845"/>
      <c r="Q29" s="845"/>
    </row>
    <row r="30" spans="2:17" s="737" customFormat="1" ht="22.5">
      <c r="B30" s="849"/>
      <c r="C30" s="845"/>
      <c r="D30" s="845"/>
      <c r="E30" s="845"/>
      <c r="F30" s="845"/>
      <c r="G30" s="845"/>
      <c r="H30" s="845"/>
      <c r="I30" s="845"/>
      <c r="J30" s="845"/>
      <c r="K30" s="845"/>
      <c r="L30" s="845"/>
      <c r="M30" s="845"/>
      <c r="N30" s="845"/>
      <c r="O30" s="845"/>
      <c r="P30" s="845"/>
      <c r="Q30" s="845"/>
    </row>
    <row r="31" spans="2:17" s="737" customFormat="1" ht="22.5">
      <c r="B31" s="849"/>
      <c r="C31" s="845"/>
      <c r="D31" s="845"/>
      <c r="E31" s="845"/>
      <c r="F31" s="845"/>
      <c r="G31" s="845"/>
      <c r="H31" s="845"/>
      <c r="I31" s="845"/>
      <c r="J31" s="845"/>
      <c r="K31" s="845"/>
      <c r="L31" s="845"/>
      <c r="M31" s="845"/>
      <c r="N31" s="845"/>
      <c r="O31" s="845"/>
      <c r="P31" s="845"/>
      <c r="Q31" s="845"/>
    </row>
    <row r="32" spans="2:17" s="737" customFormat="1" ht="22.5">
      <c r="B32" s="849"/>
      <c r="C32" s="845"/>
      <c r="D32" s="845"/>
      <c r="E32" s="845"/>
      <c r="F32" s="845"/>
      <c r="G32" s="845"/>
      <c r="H32" s="845"/>
      <c r="I32" s="845"/>
      <c r="J32" s="845"/>
      <c r="K32" s="845"/>
      <c r="L32" s="845"/>
      <c r="M32" s="845"/>
      <c r="N32" s="845"/>
      <c r="O32" s="845"/>
      <c r="P32" s="845"/>
      <c r="Q32" s="845"/>
    </row>
    <row r="33" spans="2:17" s="737" customFormat="1" ht="22.5">
      <c r="B33" s="849"/>
      <c r="C33" s="845"/>
      <c r="D33" s="845"/>
      <c r="E33" s="845"/>
      <c r="F33" s="845"/>
      <c r="G33" s="845"/>
      <c r="H33" s="845"/>
      <c r="I33" s="845"/>
      <c r="J33" s="845"/>
      <c r="K33" s="845"/>
      <c r="L33" s="845"/>
      <c r="M33" s="845"/>
      <c r="N33" s="845"/>
      <c r="O33" s="845"/>
      <c r="P33" s="845"/>
      <c r="Q33" s="845"/>
    </row>
    <row r="34" spans="2:17" s="737" customFormat="1" ht="22.5">
      <c r="B34" s="849"/>
      <c r="C34" s="845"/>
      <c r="D34" s="845"/>
      <c r="E34" s="845"/>
      <c r="F34" s="845"/>
      <c r="G34" s="845"/>
      <c r="H34" s="845"/>
      <c r="I34" s="845"/>
      <c r="J34" s="845"/>
      <c r="K34" s="845"/>
      <c r="L34" s="845"/>
      <c r="M34" s="845"/>
      <c r="N34" s="845"/>
      <c r="O34" s="845"/>
      <c r="P34" s="845"/>
      <c r="Q34" s="845"/>
    </row>
    <row r="35" spans="2:17" s="737" customFormat="1" ht="22.5">
      <c r="B35" s="849"/>
      <c r="C35" s="845"/>
      <c r="D35" s="845"/>
      <c r="E35" s="845"/>
      <c r="F35" s="845"/>
      <c r="G35" s="845"/>
      <c r="H35" s="845"/>
      <c r="I35" s="845"/>
      <c r="J35" s="845"/>
      <c r="K35" s="845"/>
      <c r="L35" s="845"/>
      <c r="M35" s="845"/>
      <c r="N35" s="845"/>
      <c r="O35" s="845"/>
      <c r="P35" s="845"/>
      <c r="Q35" s="845"/>
    </row>
    <row r="36" spans="2:17" s="737" customFormat="1" ht="22.5">
      <c r="B36" s="849"/>
      <c r="C36" s="845"/>
      <c r="D36" s="845"/>
      <c r="E36" s="845"/>
      <c r="F36" s="845"/>
      <c r="G36" s="845"/>
      <c r="H36" s="845"/>
      <c r="I36" s="845"/>
      <c r="J36" s="845"/>
      <c r="K36" s="845"/>
      <c r="L36" s="845"/>
      <c r="M36" s="845"/>
      <c r="N36" s="845"/>
      <c r="O36" s="845"/>
      <c r="P36" s="845"/>
      <c r="Q36" s="845"/>
    </row>
    <row r="37" spans="2:17" s="737" customFormat="1" ht="22.5">
      <c r="B37" s="849"/>
      <c r="C37" s="845"/>
      <c r="D37" s="845"/>
      <c r="E37" s="845"/>
      <c r="F37" s="845"/>
      <c r="G37" s="845"/>
      <c r="H37" s="845"/>
      <c r="I37" s="845"/>
      <c r="J37" s="845"/>
      <c r="K37" s="845"/>
      <c r="L37" s="845"/>
      <c r="M37" s="845"/>
      <c r="N37" s="845"/>
      <c r="O37" s="845"/>
      <c r="P37" s="845"/>
      <c r="Q37" s="845"/>
    </row>
    <row r="38" spans="2:17" s="737" customFormat="1" ht="22.5">
      <c r="B38" s="849"/>
      <c r="C38" s="845"/>
      <c r="D38" s="845"/>
      <c r="E38" s="845"/>
      <c r="F38" s="845"/>
      <c r="G38" s="845"/>
      <c r="H38" s="845"/>
      <c r="I38" s="845"/>
      <c r="J38" s="845"/>
      <c r="K38" s="845"/>
      <c r="L38" s="845"/>
      <c r="M38" s="845"/>
      <c r="N38" s="845"/>
      <c r="O38" s="845"/>
      <c r="P38" s="845"/>
      <c r="Q38" s="845"/>
    </row>
    <row r="39" spans="2:17" s="737" customFormat="1" ht="22.5">
      <c r="B39" s="849"/>
      <c r="C39" s="845"/>
      <c r="D39" s="845"/>
      <c r="E39" s="845"/>
      <c r="F39" s="845"/>
      <c r="G39" s="845"/>
      <c r="H39" s="845"/>
      <c r="I39" s="845"/>
      <c r="J39" s="845"/>
      <c r="K39" s="845"/>
      <c r="L39" s="845"/>
      <c r="M39" s="845"/>
      <c r="N39" s="845"/>
      <c r="O39" s="845"/>
      <c r="P39" s="845"/>
      <c r="Q39" s="845"/>
    </row>
    <row r="40" spans="2:17" s="737" customFormat="1" ht="22.5">
      <c r="B40" s="849"/>
      <c r="C40" s="845"/>
      <c r="D40" s="845"/>
      <c r="E40" s="845"/>
      <c r="F40" s="845"/>
      <c r="G40" s="845"/>
      <c r="H40" s="845"/>
      <c r="I40" s="845"/>
      <c r="J40" s="845"/>
      <c r="K40" s="845"/>
      <c r="L40" s="845"/>
      <c r="M40" s="845"/>
      <c r="N40" s="845"/>
      <c r="O40" s="845"/>
      <c r="P40" s="845"/>
      <c r="Q40" s="845"/>
    </row>
    <row r="41" spans="2:17" s="737" customFormat="1" ht="22.5">
      <c r="B41" s="849"/>
      <c r="C41" s="845"/>
      <c r="D41" s="845"/>
      <c r="E41" s="845"/>
      <c r="F41" s="845"/>
      <c r="G41" s="845"/>
      <c r="H41" s="845"/>
      <c r="I41" s="845"/>
      <c r="J41" s="845"/>
      <c r="K41" s="845"/>
      <c r="L41" s="845"/>
      <c r="M41" s="845"/>
      <c r="N41" s="845"/>
      <c r="O41" s="845"/>
      <c r="P41" s="845"/>
      <c r="Q41" s="845"/>
    </row>
    <row r="42" spans="2:17" s="737" customFormat="1" ht="22.5">
      <c r="B42" s="849"/>
      <c r="C42" s="845"/>
      <c r="D42" s="845"/>
      <c r="E42" s="845"/>
      <c r="F42" s="845"/>
      <c r="G42" s="845"/>
      <c r="H42" s="845"/>
      <c r="I42" s="845"/>
      <c r="J42" s="845"/>
      <c r="K42" s="845"/>
      <c r="L42" s="845"/>
      <c r="M42" s="845"/>
      <c r="N42" s="845"/>
      <c r="O42" s="845"/>
      <c r="P42" s="845"/>
      <c r="Q42" s="845"/>
    </row>
    <row r="43" spans="2:17" s="737" customFormat="1" ht="22.5">
      <c r="B43" s="849"/>
      <c r="C43" s="845"/>
      <c r="D43" s="845"/>
      <c r="E43" s="845"/>
      <c r="F43" s="845"/>
      <c r="G43" s="845"/>
      <c r="H43" s="845"/>
      <c r="I43" s="845"/>
      <c r="J43" s="845"/>
      <c r="K43" s="845"/>
      <c r="L43" s="845"/>
      <c r="M43" s="845"/>
      <c r="N43" s="845"/>
      <c r="O43" s="845"/>
      <c r="P43" s="845"/>
      <c r="Q43" s="845"/>
    </row>
    <row r="44" spans="2:17" s="737" customFormat="1" ht="22.5">
      <c r="B44" s="849"/>
      <c r="C44" s="845"/>
      <c r="D44" s="845"/>
      <c r="E44" s="845"/>
      <c r="F44" s="845"/>
      <c r="G44" s="845"/>
      <c r="H44" s="845"/>
      <c r="I44" s="845"/>
      <c r="J44" s="845"/>
      <c r="K44" s="845"/>
      <c r="L44" s="845"/>
      <c r="M44" s="845"/>
      <c r="N44" s="845"/>
      <c r="O44" s="845"/>
      <c r="P44" s="845"/>
      <c r="Q44" s="845"/>
    </row>
    <row r="45" spans="3:17" s="737" customFormat="1" ht="15">
      <c r="C45" s="845"/>
      <c r="D45" s="845"/>
      <c r="E45" s="845"/>
      <c r="F45" s="845"/>
      <c r="G45" s="845"/>
      <c r="H45" s="845"/>
      <c r="I45" s="845"/>
      <c r="J45" s="845"/>
      <c r="K45" s="845"/>
      <c r="L45" s="845"/>
      <c r="M45" s="845"/>
      <c r="N45" s="845"/>
      <c r="O45" s="845"/>
      <c r="P45" s="845"/>
      <c r="Q45" s="845"/>
    </row>
    <row r="46" spans="2:17" s="737" customFormat="1" ht="27.75">
      <c r="B46" s="857"/>
      <c r="C46" s="845"/>
      <c r="D46" s="845"/>
      <c r="E46" s="845"/>
      <c r="F46" s="845"/>
      <c r="G46" s="845"/>
      <c r="H46" s="845"/>
      <c r="I46" s="845"/>
      <c r="J46" s="845"/>
      <c r="K46" s="845"/>
      <c r="L46" s="845"/>
      <c r="M46" s="845"/>
      <c r="N46" s="845"/>
      <c r="O46" s="845"/>
      <c r="P46" s="845"/>
      <c r="Q46" s="845"/>
    </row>
    <row r="47" spans="2:17" s="737" customFormat="1" ht="27.75">
      <c r="B47" s="857"/>
      <c r="C47" s="845"/>
      <c r="D47" s="845"/>
      <c r="E47" s="845"/>
      <c r="F47" s="845"/>
      <c r="G47" s="845"/>
      <c r="H47" s="845"/>
      <c r="I47" s="845"/>
      <c r="J47" s="845"/>
      <c r="K47" s="845"/>
      <c r="L47" s="845"/>
      <c r="M47" s="845"/>
      <c r="N47" s="845"/>
      <c r="O47" s="845"/>
      <c r="P47" s="845"/>
      <c r="Q47" s="845"/>
    </row>
    <row r="48" spans="2:17" s="737" customFormat="1" ht="27.75">
      <c r="B48" s="857"/>
      <c r="C48" s="845"/>
      <c r="D48" s="845"/>
      <c r="E48" s="845"/>
      <c r="F48" s="845"/>
      <c r="G48" s="845"/>
      <c r="H48" s="845"/>
      <c r="I48" s="845"/>
      <c r="J48" s="845"/>
      <c r="K48" s="845"/>
      <c r="L48" s="845"/>
      <c r="M48" s="845"/>
      <c r="N48" s="845"/>
      <c r="O48" s="845"/>
      <c r="P48" s="845"/>
      <c r="Q48" s="845"/>
    </row>
    <row r="49" spans="2:17" s="737" customFormat="1" ht="39.75" customHeight="1" thickBot="1">
      <c r="B49" s="857" t="s">
        <v>328</v>
      </c>
      <c r="C49" s="845"/>
      <c r="D49" s="845"/>
      <c r="E49" s="845"/>
      <c r="F49" s="845"/>
      <c r="G49" s="845"/>
      <c r="H49" s="845"/>
      <c r="I49" s="845"/>
      <c r="J49" s="845"/>
      <c r="K49" s="845"/>
      <c r="L49" s="845"/>
      <c r="M49" s="845"/>
      <c r="N49" s="845"/>
      <c r="O49" s="845"/>
      <c r="P49" s="845"/>
      <c r="Q49" s="845"/>
    </row>
    <row r="50" spans="1:70" s="132" customFormat="1" ht="74.25" customHeight="1" thickBot="1">
      <c r="A50" s="711"/>
      <c r="B50" s="579" t="s">
        <v>341</v>
      </c>
      <c r="C50" s="578"/>
      <c r="D50" s="578"/>
      <c r="E50" s="591"/>
      <c r="F50" s="601"/>
      <c r="G50" s="601"/>
      <c r="H50" s="844"/>
      <c r="I50" s="844"/>
      <c r="J50" s="844"/>
      <c r="K50" s="844"/>
      <c r="L50" s="844"/>
      <c r="M50" s="844"/>
      <c r="N50" s="844"/>
      <c r="O50" s="844"/>
      <c r="P50" s="844"/>
      <c r="Q50" s="844"/>
      <c r="R50" s="711"/>
      <c r="S50" s="711"/>
      <c r="T50" s="711"/>
      <c r="U50" s="711"/>
      <c r="V50" s="711"/>
      <c r="W50" s="711"/>
      <c r="X50" s="711"/>
      <c r="Y50" s="711"/>
      <c r="Z50" s="711"/>
      <c r="AA50" s="711"/>
      <c r="AB50" s="711"/>
      <c r="AC50" s="711"/>
      <c r="AD50" s="711"/>
      <c r="AE50" s="711"/>
      <c r="AF50" s="711"/>
      <c r="AG50" s="711"/>
      <c r="AH50" s="711"/>
      <c r="AI50" s="711"/>
      <c r="AJ50" s="711"/>
      <c r="AK50" s="711"/>
      <c r="AL50" s="711"/>
      <c r="AM50" s="711"/>
      <c r="AN50" s="711"/>
      <c r="AO50" s="711"/>
      <c r="AP50" s="711"/>
      <c r="AQ50" s="711"/>
      <c r="AR50" s="711"/>
      <c r="AS50" s="711"/>
      <c r="AT50" s="711"/>
      <c r="AU50" s="711"/>
      <c r="AV50" s="711"/>
      <c r="AW50" s="711"/>
      <c r="AX50" s="711"/>
      <c r="AY50" s="711"/>
      <c r="AZ50" s="711"/>
      <c r="BA50" s="711"/>
      <c r="BB50" s="711"/>
      <c r="BC50" s="711"/>
      <c r="BD50" s="711"/>
      <c r="BE50" s="711"/>
      <c r="BF50" s="711"/>
      <c r="BG50" s="711"/>
      <c r="BH50" s="711"/>
      <c r="BI50" s="711"/>
      <c r="BJ50" s="711"/>
      <c r="BK50" s="711"/>
      <c r="BL50" s="711"/>
      <c r="BM50" s="711"/>
      <c r="BN50" s="711"/>
      <c r="BO50" s="711"/>
      <c r="BP50" s="711"/>
      <c r="BQ50" s="711"/>
      <c r="BR50" s="711"/>
    </row>
    <row r="51" spans="1:70" s="350" customFormat="1" ht="74.25" customHeight="1">
      <c r="A51" s="698"/>
      <c r="B51" s="592" t="s">
        <v>329</v>
      </c>
      <c r="C51" s="351" t="s">
        <v>0</v>
      </c>
      <c r="D51" s="580" t="s">
        <v>346</v>
      </c>
      <c r="E51" s="593" t="e">
        <f>C53+C54</f>
        <v>#VALUE!</v>
      </c>
      <c r="F51" s="698"/>
      <c r="G51" s="698"/>
      <c r="H51" s="861"/>
      <c r="I51" s="861"/>
      <c r="J51" s="861"/>
      <c r="K51" s="861"/>
      <c r="L51" s="861"/>
      <c r="M51" s="861"/>
      <c r="N51" s="861"/>
      <c r="O51" s="861"/>
      <c r="P51" s="861"/>
      <c r="Q51" s="861"/>
      <c r="R51" s="698"/>
      <c r="S51" s="698"/>
      <c r="T51" s="698"/>
      <c r="U51" s="698"/>
      <c r="V51" s="698"/>
      <c r="W51" s="698"/>
      <c r="X51" s="698"/>
      <c r="Y51" s="698"/>
      <c r="Z51" s="698"/>
      <c r="AA51" s="698"/>
      <c r="AB51" s="698"/>
      <c r="AC51" s="698"/>
      <c r="AD51" s="698"/>
      <c r="AE51" s="698"/>
      <c r="AF51" s="698"/>
      <c r="AG51" s="698"/>
      <c r="AH51" s="698"/>
      <c r="AI51" s="698"/>
      <c r="AJ51" s="698"/>
      <c r="AK51" s="698"/>
      <c r="AL51" s="698"/>
      <c r="AM51" s="698"/>
      <c r="AN51" s="698"/>
      <c r="AO51" s="698"/>
      <c r="AP51" s="698"/>
      <c r="AQ51" s="698"/>
      <c r="AR51" s="698"/>
      <c r="AS51" s="698"/>
      <c r="AT51" s="698"/>
      <c r="AU51" s="698"/>
      <c r="AV51" s="698"/>
      <c r="AW51" s="698"/>
      <c r="AX51" s="698"/>
      <c r="AY51" s="698"/>
      <c r="AZ51" s="698"/>
      <c r="BA51" s="698"/>
      <c r="BB51" s="698"/>
      <c r="BC51" s="698"/>
      <c r="BD51" s="698"/>
      <c r="BE51" s="698"/>
      <c r="BF51" s="698"/>
      <c r="BG51" s="698"/>
      <c r="BH51" s="698"/>
      <c r="BI51" s="698"/>
      <c r="BJ51" s="698"/>
      <c r="BK51" s="698"/>
      <c r="BL51" s="698"/>
      <c r="BM51" s="698"/>
      <c r="BN51" s="698"/>
      <c r="BO51" s="698"/>
      <c r="BP51" s="698"/>
      <c r="BQ51" s="698"/>
      <c r="BR51" s="698"/>
    </row>
    <row r="52" spans="1:70" s="350" customFormat="1" ht="74.25" customHeight="1">
      <c r="A52" s="698"/>
      <c r="B52" s="594" t="s">
        <v>349</v>
      </c>
      <c r="C52" s="582">
        <f>Q7</f>
        <v>0</v>
      </c>
      <c r="D52" s="581" t="s">
        <v>350</v>
      </c>
      <c r="E52" s="595" t="e">
        <f>(C55-C52)/(E51-C53)</f>
        <v>#VALUE!</v>
      </c>
      <c r="F52" s="698"/>
      <c r="G52" s="698"/>
      <c r="H52" s="861"/>
      <c r="I52" s="861"/>
      <c r="J52" s="861"/>
      <c r="K52" s="861"/>
      <c r="L52" s="861"/>
      <c r="M52" s="861"/>
      <c r="N52" s="861"/>
      <c r="O52" s="861"/>
      <c r="P52" s="861"/>
      <c r="Q52" s="861"/>
      <c r="R52" s="698"/>
      <c r="S52" s="698"/>
      <c r="T52" s="698"/>
      <c r="U52" s="698"/>
      <c r="V52" s="698"/>
      <c r="W52" s="698"/>
      <c r="X52" s="698"/>
      <c r="Y52" s="698"/>
      <c r="Z52" s="698"/>
      <c r="AA52" s="698"/>
      <c r="AB52" s="698"/>
      <c r="AC52" s="698"/>
      <c r="AD52" s="698"/>
      <c r="AE52" s="698"/>
      <c r="AF52" s="698"/>
      <c r="AG52" s="698"/>
      <c r="AH52" s="698"/>
      <c r="AI52" s="698"/>
      <c r="AJ52" s="698"/>
      <c r="AK52" s="698"/>
      <c r="AL52" s="698"/>
      <c r="AM52" s="698"/>
      <c r="AN52" s="698"/>
      <c r="AO52" s="698"/>
      <c r="AP52" s="698"/>
      <c r="AQ52" s="698"/>
      <c r="AR52" s="698"/>
      <c r="AS52" s="698"/>
      <c r="AT52" s="698"/>
      <c r="AU52" s="698"/>
      <c r="AV52" s="698"/>
      <c r="AW52" s="698"/>
      <c r="AX52" s="698"/>
      <c r="AY52" s="698"/>
      <c r="AZ52" s="698"/>
      <c r="BA52" s="698"/>
      <c r="BB52" s="698"/>
      <c r="BC52" s="698"/>
      <c r="BD52" s="698"/>
      <c r="BE52" s="698"/>
      <c r="BF52" s="698"/>
      <c r="BG52" s="698"/>
      <c r="BH52" s="698"/>
      <c r="BI52" s="698"/>
      <c r="BJ52" s="698"/>
      <c r="BK52" s="698"/>
      <c r="BL52" s="698"/>
      <c r="BM52" s="698"/>
      <c r="BN52" s="698"/>
      <c r="BO52" s="698"/>
      <c r="BP52" s="698"/>
      <c r="BQ52" s="698"/>
      <c r="BR52" s="698"/>
    </row>
    <row r="53" spans="1:70" s="350" customFormat="1" ht="74.25" customHeight="1">
      <c r="A53" s="698"/>
      <c r="B53" s="594" t="s">
        <v>352</v>
      </c>
      <c r="C53" s="582">
        <f>Q6</f>
        <v>0</v>
      </c>
      <c r="D53" s="581" t="s">
        <v>351</v>
      </c>
      <c r="E53" s="595" t="e">
        <f>(C55-C52)/(C55-C53)</f>
        <v>#VALUE!</v>
      </c>
      <c r="F53" s="698"/>
      <c r="G53" s="698"/>
      <c r="H53" s="861"/>
      <c r="I53" s="861"/>
      <c r="J53" s="861"/>
      <c r="K53" s="861"/>
      <c r="L53" s="861"/>
      <c r="M53" s="861"/>
      <c r="N53" s="861"/>
      <c r="O53" s="861"/>
      <c r="P53" s="861"/>
      <c r="Q53" s="861"/>
      <c r="R53" s="698"/>
      <c r="S53" s="698"/>
      <c r="T53" s="698"/>
      <c r="U53" s="698"/>
      <c r="V53" s="698"/>
      <c r="W53" s="698"/>
      <c r="X53" s="698"/>
      <c r="Y53" s="698"/>
      <c r="Z53" s="698"/>
      <c r="AA53" s="698"/>
      <c r="AB53" s="698"/>
      <c r="AC53" s="698"/>
      <c r="AD53" s="698"/>
      <c r="AE53" s="698"/>
      <c r="AF53" s="698"/>
      <c r="AG53" s="698"/>
      <c r="AH53" s="698"/>
      <c r="AI53" s="698"/>
      <c r="AJ53" s="698"/>
      <c r="AK53" s="698"/>
      <c r="AL53" s="698"/>
      <c r="AM53" s="698"/>
      <c r="AN53" s="698"/>
      <c r="AO53" s="698"/>
      <c r="AP53" s="698"/>
      <c r="AQ53" s="698"/>
      <c r="AR53" s="698"/>
      <c r="AS53" s="698"/>
      <c r="AT53" s="698"/>
      <c r="AU53" s="698"/>
      <c r="AV53" s="698"/>
      <c r="AW53" s="698"/>
      <c r="AX53" s="698"/>
      <c r="AY53" s="698"/>
      <c r="AZ53" s="698"/>
      <c r="BA53" s="698"/>
      <c r="BB53" s="698"/>
      <c r="BC53" s="698"/>
      <c r="BD53" s="698"/>
      <c r="BE53" s="698"/>
      <c r="BF53" s="698"/>
      <c r="BG53" s="698"/>
      <c r="BH53" s="698"/>
      <c r="BI53" s="698"/>
      <c r="BJ53" s="698"/>
      <c r="BK53" s="698"/>
      <c r="BL53" s="698"/>
      <c r="BM53" s="698"/>
      <c r="BN53" s="698"/>
      <c r="BO53" s="698"/>
      <c r="BP53" s="698"/>
      <c r="BQ53" s="698"/>
      <c r="BR53" s="698"/>
    </row>
    <row r="54" spans="1:70" s="350" customFormat="1" ht="74.25" customHeight="1">
      <c r="A54" s="698"/>
      <c r="B54" s="594" t="s">
        <v>353</v>
      </c>
      <c r="C54" s="582" t="s">
        <v>0</v>
      </c>
      <c r="D54" s="581" t="s">
        <v>347</v>
      </c>
      <c r="E54" s="596" t="e">
        <f>C55-E51</f>
        <v>#VALUE!</v>
      </c>
      <c r="F54" s="698"/>
      <c r="G54" s="698"/>
      <c r="H54" s="861"/>
      <c r="I54" s="861"/>
      <c r="J54" s="861"/>
      <c r="K54" s="861"/>
      <c r="L54" s="861"/>
      <c r="M54" s="861"/>
      <c r="N54" s="861"/>
      <c r="O54" s="861"/>
      <c r="P54" s="861"/>
      <c r="Q54" s="861"/>
      <c r="R54" s="698"/>
      <c r="S54" s="698"/>
      <c r="T54" s="698"/>
      <c r="U54" s="698"/>
      <c r="V54" s="698"/>
      <c r="W54" s="698"/>
      <c r="X54" s="698"/>
      <c r="Y54" s="698"/>
      <c r="Z54" s="698"/>
      <c r="AA54" s="698"/>
      <c r="AB54" s="698"/>
      <c r="AC54" s="698"/>
      <c r="AD54" s="698"/>
      <c r="AE54" s="698"/>
      <c r="AF54" s="698"/>
      <c r="AG54" s="698"/>
      <c r="AH54" s="698"/>
      <c r="AI54" s="698"/>
      <c r="AJ54" s="698"/>
      <c r="AK54" s="698"/>
      <c r="AL54" s="698"/>
      <c r="AM54" s="698"/>
      <c r="AN54" s="698"/>
      <c r="AO54" s="698"/>
      <c r="AP54" s="698"/>
      <c r="AQ54" s="698"/>
      <c r="AR54" s="698"/>
      <c r="AS54" s="698"/>
      <c r="AT54" s="698"/>
      <c r="AU54" s="698"/>
      <c r="AV54" s="698"/>
      <c r="AW54" s="698"/>
      <c r="AX54" s="698"/>
      <c r="AY54" s="698"/>
      <c r="AZ54" s="698"/>
      <c r="BA54" s="698"/>
      <c r="BB54" s="698"/>
      <c r="BC54" s="698"/>
      <c r="BD54" s="698"/>
      <c r="BE54" s="698"/>
      <c r="BF54" s="698"/>
      <c r="BG54" s="698"/>
      <c r="BH54" s="698"/>
      <c r="BI54" s="698"/>
      <c r="BJ54" s="698"/>
      <c r="BK54" s="698"/>
      <c r="BL54" s="698"/>
      <c r="BM54" s="698"/>
      <c r="BN54" s="698"/>
      <c r="BO54" s="698"/>
      <c r="BP54" s="698"/>
      <c r="BQ54" s="698"/>
      <c r="BR54" s="698"/>
    </row>
    <row r="55" spans="1:70" s="350" customFormat="1" ht="74.25" customHeight="1" thickBot="1">
      <c r="A55" s="698"/>
      <c r="B55" s="597" t="s">
        <v>354</v>
      </c>
      <c r="C55" s="598" t="s">
        <v>0</v>
      </c>
      <c r="D55" s="599" t="s">
        <v>348</v>
      </c>
      <c r="E55" s="600" t="e">
        <f>E54/C55</f>
        <v>#VALUE!</v>
      </c>
      <c r="F55" s="698"/>
      <c r="G55" s="698"/>
      <c r="H55" s="861"/>
      <c r="I55" s="861"/>
      <c r="J55" s="861"/>
      <c r="K55" s="861"/>
      <c r="L55" s="861"/>
      <c r="M55" s="861"/>
      <c r="N55" s="861"/>
      <c r="O55" s="861"/>
      <c r="P55" s="861"/>
      <c r="Q55" s="861"/>
      <c r="R55" s="698"/>
      <c r="S55" s="698"/>
      <c r="T55" s="698"/>
      <c r="U55" s="698"/>
      <c r="V55" s="698"/>
      <c r="W55" s="698"/>
      <c r="X55" s="698"/>
      <c r="Y55" s="698"/>
      <c r="Z55" s="698"/>
      <c r="AA55" s="698"/>
      <c r="AB55" s="698"/>
      <c r="AC55" s="698"/>
      <c r="AD55" s="698"/>
      <c r="AE55" s="698"/>
      <c r="AF55" s="698"/>
      <c r="AG55" s="698"/>
      <c r="AH55" s="698"/>
      <c r="AI55" s="698"/>
      <c r="AJ55" s="698"/>
      <c r="AK55" s="698"/>
      <c r="AL55" s="698"/>
      <c r="AM55" s="698"/>
      <c r="AN55" s="698"/>
      <c r="AO55" s="698"/>
      <c r="AP55" s="698"/>
      <c r="AQ55" s="698"/>
      <c r="AR55" s="698"/>
      <c r="AS55" s="698"/>
      <c r="AT55" s="698"/>
      <c r="AU55" s="698"/>
      <c r="AV55" s="698"/>
      <c r="AW55" s="698"/>
      <c r="AX55" s="698"/>
      <c r="AY55" s="698"/>
      <c r="AZ55" s="698"/>
      <c r="BA55" s="698"/>
      <c r="BB55" s="698"/>
      <c r="BC55" s="698"/>
      <c r="BD55" s="698"/>
      <c r="BE55" s="698"/>
      <c r="BF55" s="698"/>
      <c r="BG55" s="698"/>
      <c r="BH55" s="698"/>
      <c r="BI55" s="698"/>
      <c r="BJ55" s="698"/>
      <c r="BK55" s="698"/>
      <c r="BL55" s="698"/>
      <c r="BM55" s="698"/>
      <c r="BN55" s="698"/>
      <c r="BO55" s="698"/>
      <c r="BP55" s="698"/>
      <c r="BQ55" s="698"/>
      <c r="BR55" s="698"/>
    </row>
    <row r="56" spans="2:17" s="711" customFormat="1" ht="51.75" customHeight="1">
      <c r="B56" s="601"/>
      <c r="C56" s="601"/>
      <c r="D56" s="601"/>
      <c r="E56" s="601"/>
      <c r="F56" s="601"/>
      <c r="G56" s="601"/>
      <c r="H56" s="844"/>
      <c r="I56" s="844"/>
      <c r="J56" s="844"/>
      <c r="K56" s="844"/>
      <c r="L56" s="844"/>
      <c r="M56" s="844"/>
      <c r="N56" s="844"/>
      <c r="O56" s="844"/>
      <c r="P56" s="844"/>
      <c r="Q56" s="844"/>
    </row>
    <row r="57" spans="2:17" s="711" customFormat="1" ht="51.75" customHeight="1">
      <c r="B57" s="601"/>
      <c r="C57" s="601"/>
      <c r="D57" s="601"/>
      <c r="E57" s="601"/>
      <c r="F57" s="601"/>
      <c r="G57" s="601"/>
      <c r="H57" s="844"/>
      <c r="I57" s="844"/>
      <c r="J57" s="844"/>
      <c r="K57" s="844"/>
      <c r="L57" s="844"/>
      <c r="M57" s="844"/>
      <c r="N57" s="844"/>
      <c r="O57" s="844"/>
      <c r="P57" s="844"/>
      <c r="Q57" s="844"/>
    </row>
    <row r="58" spans="2:17" s="711" customFormat="1" ht="51.75" customHeight="1">
      <c r="B58" s="601"/>
      <c r="C58" s="601"/>
      <c r="D58" s="601"/>
      <c r="E58" s="601"/>
      <c r="F58" s="601"/>
      <c r="G58" s="601"/>
      <c r="H58" s="844"/>
      <c r="I58" s="844"/>
      <c r="J58" s="844"/>
      <c r="K58" s="844"/>
      <c r="L58" s="844"/>
      <c r="M58" s="844"/>
      <c r="N58" s="844"/>
      <c r="O58" s="844"/>
      <c r="P58" s="844"/>
      <c r="Q58" s="844"/>
    </row>
    <row r="59" spans="2:17" s="711" customFormat="1" ht="51.75" customHeight="1">
      <c r="B59" s="601"/>
      <c r="C59" s="601"/>
      <c r="D59" s="601"/>
      <c r="E59" s="601"/>
      <c r="F59" s="601"/>
      <c r="G59" s="601"/>
      <c r="H59" s="844"/>
      <c r="I59" s="844"/>
      <c r="J59" s="844"/>
      <c r="K59" s="844"/>
      <c r="L59" s="844"/>
      <c r="M59" s="844"/>
      <c r="N59" s="844"/>
      <c r="O59" s="844"/>
      <c r="P59" s="844"/>
      <c r="Q59" s="844"/>
    </row>
    <row r="60" spans="2:17" s="711" customFormat="1" ht="51.75" customHeight="1">
      <c r="B60" s="601"/>
      <c r="C60" s="601"/>
      <c r="D60" s="601"/>
      <c r="E60" s="601"/>
      <c r="F60" s="601"/>
      <c r="G60" s="601"/>
      <c r="H60" s="844"/>
      <c r="I60" s="844"/>
      <c r="J60" s="844"/>
      <c r="K60" s="844"/>
      <c r="L60" s="844"/>
      <c r="M60" s="844"/>
      <c r="N60" s="844"/>
      <c r="O60" s="844"/>
      <c r="P60" s="844"/>
      <c r="Q60" s="844"/>
    </row>
    <row r="61" spans="2:17" s="601" customFormat="1" ht="22.5">
      <c r="B61" s="711"/>
      <c r="C61" s="843"/>
      <c r="D61" s="843"/>
      <c r="E61" s="843"/>
      <c r="F61" s="843"/>
      <c r="G61" s="843"/>
      <c r="H61" s="843"/>
      <c r="I61" s="843"/>
      <c r="J61" s="843"/>
      <c r="K61" s="843"/>
      <c r="L61" s="843"/>
      <c r="M61" s="843"/>
      <c r="N61" s="843"/>
      <c r="O61" s="843"/>
      <c r="P61" s="843"/>
      <c r="Q61" s="843"/>
    </row>
    <row r="62" spans="2:17" s="601" customFormat="1" ht="22.5">
      <c r="B62" s="711"/>
      <c r="C62" s="843"/>
      <c r="D62" s="843"/>
      <c r="E62" s="843"/>
      <c r="F62" s="843"/>
      <c r="G62" s="843"/>
      <c r="H62" s="843"/>
      <c r="I62" s="843"/>
      <c r="J62" s="843"/>
      <c r="K62" s="843"/>
      <c r="L62" s="843"/>
      <c r="M62" s="843"/>
      <c r="N62" s="843"/>
      <c r="O62" s="843"/>
      <c r="P62" s="843"/>
      <c r="Q62" s="843"/>
    </row>
    <row r="63" spans="2:17" s="601" customFormat="1" ht="22.5">
      <c r="B63" s="711"/>
      <c r="C63" s="843"/>
      <c r="D63" s="843"/>
      <c r="E63" s="843"/>
      <c r="F63" s="843"/>
      <c r="G63" s="843"/>
      <c r="H63" s="843"/>
      <c r="I63" s="843"/>
      <c r="J63" s="843"/>
      <c r="K63" s="843"/>
      <c r="L63" s="843"/>
      <c r="M63" s="843"/>
      <c r="N63" s="843"/>
      <c r="O63" s="843"/>
      <c r="P63" s="843"/>
      <c r="Q63" s="843"/>
    </row>
    <row r="64" spans="2:17" s="601" customFormat="1" ht="22.5">
      <c r="B64" s="711"/>
      <c r="C64" s="843"/>
      <c r="D64" s="843"/>
      <c r="E64" s="843"/>
      <c r="F64" s="843"/>
      <c r="G64" s="843"/>
      <c r="H64" s="843"/>
      <c r="I64" s="843"/>
      <c r="J64" s="843"/>
      <c r="K64" s="843"/>
      <c r="L64" s="843"/>
      <c r="M64" s="843"/>
      <c r="N64" s="843"/>
      <c r="O64" s="843"/>
      <c r="P64" s="843"/>
      <c r="Q64" s="843"/>
    </row>
    <row r="65" spans="2:17" s="601" customFormat="1" ht="22.5">
      <c r="B65" s="711"/>
      <c r="C65" s="843"/>
      <c r="D65" s="843"/>
      <c r="E65" s="843"/>
      <c r="F65" s="843"/>
      <c r="G65" s="843"/>
      <c r="H65" s="843"/>
      <c r="I65" s="843"/>
      <c r="J65" s="843"/>
      <c r="K65" s="843"/>
      <c r="L65" s="843"/>
      <c r="M65" s="843"/>
      <c r="N65" s="843"/>
      <c r="O65" s="843"/>
      <c r="P65" s="843"/>
      <c r="Q65" s="843"/>
    </row>
    <row r="66" spans="2:17" s="601" customFormat="1" ht="22.5">
      <c r="B66" s="711"/>
      <c r="C66" s="843"/>
      <c r="D66" s="843"/>
      <c r="E66" s="843"/>
      <c r="F66" s="843"/>
      <c r="G66" s="843"/>
      <c r="H66" s="843"/>
      <c r="I66" s="843"/>
      <c r="J66" s="843"/>
      <c r="K66" s="843"/>
      <c r="L66" s="843"/>
      <c r="M66" s="843"/>
      <c r="N66" s="843"/>
      <c r="O66" s="843"/>
      <c r="P66" s="843"/>
      <c r="Q66" s="843"/>
    </row>
    <row r="67" spans="2:17" s="601" customFormat="1" ht="22.5">
      <c r="B67" s="711"/>
      <c r="C67" s="843"/>
      <c r="D67" s="843"/>
      <c r="E67" s="843"/>
      <c r="F67" s="843"/>
      <c r="G67" s="843"/>
      <c r="H67" s="843"/>
      <c r="I67" s="843"/>
      <c r="J67" s="843"/>
      <c r="K67" s="843"/>
      <c r="L67" s="843"/>
      <c r="M67" s="843"/>
      <c r="N67" s="843"/>
      <c r="O67" s="843"/>
      <c r="P67" s="843"/>
      <c r="Q67" s="843"/>
    </row>
    <row r="68" spans="2:17" s="601" customFormat="1" ht="22.5">
      <c r="B68" s="711"/>
      <c r="C68" s="843"/>
      <c r="D68" s="843"/>
      <c r="E68" s="843"/>
      <c r="F68" s="843"/>
      <c r="G68" s="843"/>
      <c r="H68" s="843"/>
      <c r="I68" s="843"/>
      <c r="J68" s="843"/>
      <c r="K68" s="843"/>
      <c r="L68" s="843"/>
      <c r="M68" s="843"/>
      <c r="N68" s="843"/>
      <c r="O68" s="843"/>
      <c r="P68" s="843"/>
      <c r="Q68" s="843"/>
    </row>
    <row r="69" spans="2:17" s="601" customFormat="1" ht="22.5">
      <c r="B69" s="711"/>
      <c r="C69" s="843"/>
      <c r="D69" s="843"/>
      <c r="E69" s="843"/>
      <c r="F69" s="843"/>
      <c r="G69" s="843"/>
      <c r="H69" s="843"/>
      <c r="I69" s="843"/>
      <c r="J69" s="843"/>
      <c r="K69" s="843"/>
      <c r="L69" s="843"/>
      <c r="M69" s="843"/>
      <c r="N69" s="843"/>
      <c r="O69" s="843"/>
      <c r="P69" s="843"/>
      <c r="Q69" s="843"/>
    </row>
    <row r="70" spans="2:17" s="601" customFormat="1" ht="22.5">
      <c r="B70" s="711"/>
      <c r="C70" s="843"/>
      <c r="D70" s="843"/>
      <c r="E70" s="843"/>
      <c r="F70" s="843"/>
      <c r="G70" s="843"/>
      <c r="H70" s="843"/>
      <c r="I70" s="843"/>
      <c r="J70" s="843"/>
      <c r="K70" s="843"/>
      <c r="L70" s="843"/>
      <c r="M70" s="843"/>
      <c r="N70" s="843"/>
      <c r="O70" s="843"/>
      <c r="P70" s="843"/>
      <c r="Q70" s="843"/>
    </row>
    <row r="71" spans="2:17" s="601" customFormat="1" ht="22.5">
      <c r="B71" s="711"/>
      <c r="C71" s="843"/>
      <c r="D71" s="843"/>
      <c r="E71" s="843"/>
      <c r="F71" s="843"/>
      <c r="G71" s="843"/>
      <c r="H71" s="843"/>
      <c r="I71" s="843"/>
      <c r="J71" s="843"/>
      <c r="K71" s="843"/>
      <c r="L71" s="843"/>
      <c r="M71" s="843"/>
      <c r="N71" s="843"/>
      <c r="O71" s="843"/>
      <c r="P71" s="843"/>
      <c r="Q71" s="843"/>
    </row>
    <row r="72" spans="2:17" s="601" customFormat="1" ht="22.5">
      <c r="B72" s="711"/>
      <c r="C72" s="843"/>
      <c r="D72" s="843"/>
      <c r="E72" s="843"/>
      <c r="F72" s="843"/>
      <c r="G72" s="843"/>
      <c r="H72" s="843"/>
      <c r="I72" s="843"/>
      <c r="J72" s="843"/>
      <c r="K72" s="843"/>
      <c r="L72" s="843"/>
      <c r="M72" s="843"/>
      <c r="N72" s="843"/>
      <c r="O72" s="843"/>
      <c r="P72" s="843"/>
      <c r="Q72" s="843"/>
    </row>
    <row r="73" spans="2:17" s="601" customFormat="1" ht="22.5">
      <c r="B73" s="711"/>
      <c r="C73" s="843"/>
      <c r="D73" s="843"/>
      <c r="E73" s="843"/>
      <c r="F73" s="843"/>
      <c r="G73" s="843"/>
      <c r="H73" s="843"/>
      <c r="I73" s="843"/>
      <c r="J73" s="843"/>
      <c r="K73" s="843"/>
      <c r="L73" s="843"/>
      <c r="M73" s="843"/>
      <c r="N73" s="843"/>
      <c r="O73" s="843"/>
      <c r="P73" s="843"/>
      <c r="Q73" s="843"/>
    </row>
    <row r="74" spans="2:17" s="601" customFormat="1" ht="22.5">
      <c r="B74" s="711"/>
      <c r="C74" s="843"/>
      <c r="D74" s="843"/>
      <c r="E74" s="843"/>
      <c r="F74" s="843"/>
      <c r="G74" s="843"/>
      <c r="H74" s="843"/>
      <c r="I74" s="843"/>
      <c r="J74" s="843"/>
      <c r="K74" s="843"/>
      <c r="L74" s="843"/>
      <c r="M74" s="843"/>
      <c r="N74" s="843"/>
      <c r="O74" s="843"/>
      <c r="P74" s="843"/>
      <c r="Q74" s="843"/>
    </row>
    <row r="75" spans="2:17" s="601" customFormat="1" ht="22.5">
      <c r="B75" s="711"/>
      <c r="C75" s="843"/>
      <c r="D75" s="843"/>
      <c r="E75" s="843"/>
      <c r="F75" s="843"/>
      <c r="G75" s="843"/>
      <c r="H75" s="843"/>
      <c r="I75" s="843"/>
      <c r="J75" s="843"/>
      <c r="K75" s="843"/>
      <c r="L75" s="843"/>
      <c r="M75" s="843"/>
      <c r="N75" s="843"/>
      <c r="O75" s="843"/>
      <c r="P75" s="843"/>
      <c r="Q75" s="843"/>
    </row>
    <row r="76" spans="2:17" s="601" customFormat="1" ht="22.5">
      <c r="B76" s="711"/>
      <c r="C76" s="843"/>
      <c r="D76" s="843"/>
      <c r="E76" s="843"/>
      <c r="F76" s="843"/>
      <c r="G76" s="843"/>
      <c r="H76" s="843"/>
      <c r="I76" s="843"/>
      <c r="J76" s="843"/>
      <c r="K76" s="843"/>
      <c r="L76" s="843"/>
      <c r="M76" s="843"/>
      <c r="N76" s="843"/>
      <c r="O76" s="843"/>
      <c r="P76" s="843"/>
      <c r="Q76" s="843"/>
    </row>
    <row r="77" spans="2:17" s="601" customFormat="1" ht="22.5">
      <c r="B77" s="711"/>
      <c r="C77" s="843"/>
      <c r="D77" s="843"/>
      <c r="E77" s="843"/>
      <c r="F77" s="843"/>
      <c r="G77" s="843"/>
      <c r="H77" s="843"/>
      <c r="I77" s="843"/>
      <c r="J77" s="843"/>
      <c r="K77" s="843"/>
      <c r="L77" s="843"/>
      <c r="M77" s="843"/>
      <c r="N77" s="843"/>
      <c r="O77" s="843"/>
      <c r="P77" s="843"/>
      <c r="Q77" s="843"/>
    </row>
    <row r="78" spans="2:17" s="601" customFormat="1" ht="22.5">
      <c r="B78" s="711"/>
      <c r="C78" s="843"/>
      <c r="D78" s="843"/>
      <c r="E78" s="843"/>
      <c r="F78" s="843"/>
      <c r="G78" s="843"/>
      <c r="H78" s="843"/>
      <c r="I78" s="843"/>
      <c r="J78" s="843"/>
      <c r="K78" s="843"/>
      <c r="L78" s="843"/>
      <c r="M78" s="843"/>
      <c r="N78" s="843"/>
      <c r="O78" s="843"/>
      <c r="P78" s="843"/>
      <c r="Q78" s="843"/>
    </row>
    <row r="79" spans="2:17" s="601" customFormat="1" ht="22.5">
      <c r="B79" s="711"/>
      <c r="C79" s="843"/>
      <c r="D79" s="843"/>
      <c r="E79" s="843"/>
      <c r="F79" s="843"/>
      <c r="G79" s="843"/>
      <c r="H79" s="843"/>
      <c r="I79" s="843"/>
      <c r="J79" s="843"/>
      <c r="K79" s="843"/>
      <c r="L79" s="843"/>
      <c r="M79" s="843"/>
      <c r="N79" s="843"/>
      <c r="O79" s="843"/>
      <c r="P79" s="843"/>
      <c r="Q79" s="843"/>
    </row>
    <row r="80" spans="2:17" s="601" customFormat="1" ht="22.5">
      <c r="B80" s="711"/>
      <c r="C80" s="843"/>
      <c r="D80" s="843"/>
      <c r="E80" s="843"/>
      <c r="F80" s="843"/>
      <c r="G80" s="843"/>
      <c r="H80" s="843"/>
      <c r="I80" s="843"/>
      <c r="J80" s="843"/>
      <c r="K80" s="843"/>
      <c r="L80" s="843"/>
      <c r="M80" s="843"/>
      <c r="N80" s="843"/>
      <c r="O80" s="843"/>
      <c r="P80" s="843"/>
      <c r="Q80" s="843"/>
    </row>
    <row r="81" spans="2:17" s="601" customFormat="1" ht="22.5">
      <c r="B81" s="711"/>
      <c r="C81" s="843"/>
      <c r="D81" s="843"/>
      <c r="E81" s="843"/>
      <c r="F81" s="843"/>
      <c r="G81" s="843"/>
      <c r="H81" s="843"/>
      <c r="I81" s="843"/>
      <c r="J81" s="843"/>
      <c r="K81" s="843"/>
      <c r="L81" s="843"/>
      <c r="M81" s="843"/>
      <c r="N81" s="843"/>
      <c r="O81" s="843"/>
      <c r="P81" s="843"/>
      <c r="Q81" s="843"/>
    </row>
    <row r="82" spans="2:17" s="601" customFormat="1" ht="22.5">
      <c r="B82" s="711"/>
      <c r="C82" s="843"/>
      <c r="D82" s="843"/>
      <c r="E82" s="843"/>
      <c r="F82" s="843"/>
      <c r="G82" s="843"/>
      <c r="H82" s="843"/>
      <c r="I82" s="843"/>
      <c r="J82" s="843"/>
      <c r="K82" s="843"/>
      <c r="L82" s="843"/>
      <c r="M82" s="843"/>
      <c r="N82" s="843"/>
      <c r="O82" s="843"/>
      <c r="P82" s="843"/>
      <c r="Q82" s="843"/>
    </row>
    <row r="83" spans="2:17" s="601" customFormat="1" ht="22.5">
      <c r="B83" s="711"/>
      <c r="C83" s="843"/>
      <c r="D83" s="843"/>
      <c r="E83" s="843"/>
      <c r="F83" s="843"/>
      <c r="G83" s="843"/>
      <c r="H83" s="843"/>
      <c r="I83" s="843"/>
      <c r="J83" s="843"/>
      <c r="K83" s="843"/>
      <c r="L83" s="843"/>
      <c r="M83" s="843"/>
      <c r="N83" s="843"/>
      <c r="O83" s="843"/>
      <c r="P83" s="843"/>
      <c r="Q83" s="843"/>
    </row>
    <row r="84" spans="2:17" s="601" customFormat="1" ht="22.5">
      <c r="B84" s="711"/>
      <c r="C84" s="843"/>
      <c r="D84" s="843"/>
      <c r="E84" s="843"/>
      <c r="F84" s="843"/>
      <c r="G84" s="843"/>
      <c r="H84" s="843"/>
      <c r="I84" s="843"/>
      <c r="J84" s="843"/>
      <c r="K84" s="843"/>
      <c r="L84" s="843"/>
      <c r="M84" s="843"/>
      <c r="N84" s="843"/>
      <c r="O84" s="843"/>
      <c r="P84" s="843"/>
      <c r="Q84" s="843"/>
    </row>
    <row r="85" spans="2:17" s="601" customFormat="1" ht="22.5">
      <c r="B85" s="711"/>
      <c r="C85" s="843"/>
      <c r="D85" s="843"/>
      <c r="E85" s="843"/>
      <c r="F85" s="843"/>
      <c r="G85" s="843"/>
      <c r="H85" s="843"/>
      <c r="I85" s="843"/>
      <c r="J85" s="843"/>
      <c r="K85" s="843"/>
      <c r="L85" s="843"/>
      <c r="M85" s="843"/>
      <c r="N85" s="843"/>
      <c r="O85" s="843"/>
      <c r="P85" s="843"/>
      <c r="Q85" s="843"/>
    </row>
    <row r="86" spans="2:17" s="601" customFormat="1" ht="22.5">
      <c r="B86" s="711"/>
      <c r="C86" s="843"/>
      <c r="D86" s="843"/>
      <c r="E86" s="843"/>
      <c r="F86" s="843"/>
      <c r="G86" s="843"/>
      <c r="H86" s="843"/>
      <c r="I86" s="843"/>
      <c r="J86" s="843"/>
      <c r="K86" s="843"/>
      <c r="L86" s="843"/>
      <c r="M86" s="843"/>
      <c r="N86" s="843"/>
      <c r="O86" s="843"/>
      <c r="P86" s="843"/>
      <c r="Q86" s="843"/>
    </row>
    <row r="87" spans="2:17" s="601" customFormat="1" ht="22.5">
      <c r="B87" s="711"/>
      <c r="C87" s="843"/>
      <c r="D87" s="843"/>
      <c r="E87" s="843"/>
      <c r="F87" s="843"/>
      <c r="G87" s="843"/>
      <c r="H87" s="843"/>
      <c r="I87" s="843"/>
      <c r="J87" s="843"/>
      <c r="K87" s="843"/>
      <c r="L87" s="843"/>
      <c r="M87" s="843"/>
      <c r="N87" s="843"/>
      <c r="O87" s="843"/>
      <c r="P87" s="843"/>
      <c r="Q87" s="843"/>
    </row>
    <row r="88" spans="2:17" s="601" customFormat="1" ht="22.5">
      <c r="B88" s="711"/>
      <c r="C88" s="843"/>
      <c r="D88" s="843"/>
      <c r="E88" s="843"/>
      <c r="F88" s="843"/>
      <c r="G88" s="843"/>
      <c r="H88" s="843"/>
      <c r="I88" s="843"/>
      <c r="J88" s="843"/>
      <c r="K88" s="843"/>
      <c r="L88" s="843"/>
      <c r="M88" s="843"/>
      <c r="N88" s="843"/>
      <c r="O88" s="843"/>
      <c r="P88" s="843"/>
      <c r="Q88" s="843"/>
    </row>
    <row r="89" spans="2:17" s="601" customFormat="1" ht="22.5">
      <c r="B89" s="711"/>
      <c r="C89" s="843"/>
      <c r="D89" s="843"/>
      <c r="E89" s="843"/>
      <c r="F89" s="843"/>
      <c r="G89" s="843"/>
      <c r="H89" s="843"/>
      <c r="I89" s="843"/>
      <c r="J89" s="843"/>
      <c r="K89" s="843"/>
      <c r="L89" s="843"/>
      <c r="M89" s="843"/>
      <c r="N89" s="843"/>
      <c r="O89" s="843"/>
      <c r="P89" s="843"/>
      <c r="Q89" s="843"/>
    </row>
    <row r="90" spans="2:17" s="601" customFormat="1" ht="22.5">
      <c r="B90" s="711"/>
      <c r="C90" s="843"/>
      <c r="D90" s="843"/>
      <c r="E90" s="843"/>
      <c r="F90" s="843"/>
      <c r="G90" s="843"/>
      <c r="H90" s="843"/>
      <c r="I90" s="843"/>
      <c r="J90" s="843"/>
      <c r="K90" s="843"/>
      <c r="L90" s="843"/>
      <c r="M90" s="843"/>
      <c r="N90" s="843"/>
      <c r="O90" s="843"/>
      <c r="P90" s="843"/>
      <c r="Q90" s="843"/>
    </row>
    <row r="91" spans="2:17" s="601" customFormat="1" ht="22.5">
      <c r="B91" s="711"/>
      <c r="C91" s="843"/>
      <c r="D91" s="843"/>
      <c r="E91" s="843"/>
      <c r="F91" s="843"/>
      <c r="G91" s="843"/>
      <c r="H91" s="843"/>
      <c r="I91" s="843"/>
      <c r="J91" s="843"/>
      <c r="K91" s="843"/>
      <c r="L91" s="843"/>
      <c r="M91" s="843"/>
      <c r="N91" s="843"/>
      <c r="O91" s="843"/>
      <c r="P91" s="843"/>
      <c r="Q91" s="843"/>
    </row>
    <row r="92" spans="2:17" s="601" customFormat="1" ht="22.5">
      <c r="B92" s="711"/>
      <c r="C92" s="843"/>
      <c r="D92" s="843"/>
      <c r="E92" s="843"/>
      <c r="F92" s="843"/>
      <c r="G92" s="843"/>
      <c r="H92" s="843"/>
      <c r="I92" s="843"/>
      <c r="J92" s="843"/>
      <c r="K92" s="843"/>
      <c r="L92" s="843"/>
      <c r="M92" s="843"/>
      <c r="N92" s="843"/>
      <c r="O92" s="843"/>
      <c r="P92" s="843"/>
      <c r="Q92" s="843"/>
    </row>
    <row r="93" spans="2:17" s="601" customFormat="1" ht="22.5">
      <c r="B93" s="711"/>
      <c r="C93" s="843"/>
      <c r="D93" s="843"/>
      <c r="E93" s="843"/>
      <c r="F93" s="843"/>
      <c r="G93" s="843"/>
      <c r="H93" s="843"/>
      <c r="I93" s="843"/>
      <c r="J93" s="843"/>
      <c r="K93" s="843"/>
      <c r="L93" s="843"/>
      <c r="M93" s="843"/>
      <c r="N93" s="843"/>
      <c r="O93" s="843"/>
      <c r="P93" s="843"/>
      <c r="Q93" s="843"/>
    </row>
    <row r="94" spans="2:17" s="601" customFormat="1" ht="22.5">
      <c r="B94" s="711"/>
      <c r="C94" s="843"/>
      <c r="D94" s="843"/>
      <c r="E94" s="843"/>
      <c r="F94" s="843"/>
      <c r="G94" s="843"/>
      <c r="H94" s="843"/>
      <c r="I94" s="843"/>
      <c r="J94" s="843"/>
      <c r="K94" s="843"/>
      <c r="L94" s="843"/>
      <c r="M94" s="843"/>
      <c r="N94" s="843"/>
      <c r="O94" s="843"/>
      <c r="P94" s="843"/>
      <c r="Q94" s="843"/>
    </row>
    <row r="95" spans="2:17" s="601" customFormat="1" ht="22.5">
      <c r="B95" s="711"/>
      <c r="C95" s="843"/>
      <c r="D95" s="843"/>
      <c r="E95" s="843"/>
      <c r="F95" s="843"/>
      <c r="G95" s="843"/>
      <c r="H95" s="843"/>
      <c r="I95" s="843"/>
      <c r="J95" s="843"/>
      <c r="K95" s="843"/>
      <c r="L95" s="843"/>
      <c r="M95" s="843"/>
      <c r="N95" s="843"/>
      <c r="O95" s="843"/>
      <c r="P95" s="843"/>
      <c r="Q95" s="843"/>
    </row>
    <row r="96" spans="2:17" s="601" customFormat="1" ht="22.5">
      <c r="B96" s="711"/>
      <c r="C96" s="843"/>
      <c r="D96" s="843"/>
      <c r="E96" s="843"/>
      <c r="F96" s="843"/>
      <c r="G96" s="843"/>
      <c r="H96" s="843"/>
      <c r="I96" s="843"/>
      <c r="J96" s="843"/>
      <c r="K96" s="843"/>
      <c r="L96" s="843"/>
      <c r="M96" s="843"/>
      <c r="N96" s="843"/>
      <c r="O96" s="843"/>
      <c r="P96" s="843"/>
      <c r="Q96" s="843"/>
    </row>
    <row r="97" spans="2:17" s="601" customFormat="1" ht="22.5">
      <c r="B97" s="711"/>
      <c r="C97" s="843"/>
      <c r="D97" s="843"/>
      <c r="E97" s="843"/>
      <c r="F97" s="843"/>
      <c r="G97" s="843"/>
      <c r="H97" s="843"/>
      <c r="I97" s="843"/>
      <c r="J97" s="843"/>
      <c r="K97" s="843"/>
      <c r="L97" s="843"/>
      <c r="M97" s="843"/>
      <c r="N97" s="843"/>
      <c r="O97" s="843"/>
      <c r="P97" s="843"/>
      <c r="Q97" s="843"/>
    </row>
    <row r="98" spans="2:17" s="601" customFormat="1" ht="22.5">
      <c r="B98" s="711"/>
      <c r="C98" s="843"/>
      <c r="D98" s="843"/>
      <c r="E98" s="843"/>
      <c r="F98" s="843"/>
      <c r="G98" s="843"/>
      <c r="H98" s="843"/>
      <c r="I98" s="843"/>
      <c r="J98" s="843"/>
      <c r="K98" s="843"/>
      <c r="L98" s="843"/>
      <c r="M98" s="843"/>
      <c r="N98" s="843"/>
      <c r="O98" s="843"/>
      <c r="P98" s="843"/>
      <c r="Q98" s="843"/>
    </row>
    <row r="99" spans="2:17" s="601" customFormat="1" ht="22.5">
      <c r="B99" s="711"/>
      <c r="C99" s="843"/>
      <c r="D99" s="843"/>
      <c r="E99" s="843"/>
      <c r="F99" s="843"/>
      <c r="G99" s="843"/>
      <c r="H99" s="843"/>
      <c r="I99" s="843"/>
      <c r="J99" s="843"/>
      <c r="K99" s="843"/>
      <c r="L99" s="843"/>
      <c r="M99" s="843"/>
      <c r="N99" s="843"/>
      <c r="O99" s="843"/>
      <c r="P99" s="843"/>
      <c r="Q99" s="843"/>
    </row>
    <row r="100" spans="2:17" s="601" customFormat="1" ht="22.5">
      <c r="B100" s="711"/>
      <c r="C100" s="843"/>
      <c r="D100" s="843"/>
      <c r="E100" s="843"/>
      <c r="F100" s="843"/>
      <c r="G100" s="843"/>
      <c r="H100" s="843"/>
      <c r="I100" s="843"/>
      <c r="J100" s="843"/>
      <c r="K100" s="843"/>
      <c r="L100" s="843"/>
      <c r="M100" s="843"/>
      <c r="N100" s="843"/>
      <c r="O100" s="843"/>
      <c r="P100" s="843"/>
      <c r="Q100" s="843"/>
    </row>
    <row r="101" spans="2:17" s="601" customFormat="1" ht="22.5">
      <c r="B101" s="711"/>
      <c r="C101" s="843"/>
      <c r="D101" s="843"/>
      <c r="E101" s="843"/>
      <c r="F101" s="843"/>
      <c r="G101" s="843"/>
      <c r="H101" s="843"/>
      <c r="I101" s="843"/>
      <c r="J101" s="843"/>
      <c r="K101" s="843"/>
      <c r="L101" s="843"/>
      <c r="M101" s="843"/>
      <c r="N101" s="843"/>
      <c r="O101" s="843"/>
      <c r="P101" s="843"/>
      <c r="Q101" s="843"/>
    </row>
    <row r="102" spans="2:17" s="601" customFormat="1" ht="22.5">
      <c r="B102" s="711"/>
      <c r="C102" s="843"/>
      <c r="D102" s="843"/>
      <c r="E102" s="843"/>
      <c r="F102" s="843"/>
      <c r="G102" s="843"/>
      <c r="H102" s="843"/>
      <c r="I102" s="843"/>
      <c r="J102" s="843"/>
      <c r="K102" s="843"/>
      <c r="L102" s="843"/>
      <c r="M102" s="843"/>
      <c r="N102" s="843"/>
      <c r="O102" s="843"/>
      <c r="P102" s="843"/>
      <c r="Q102" s="843"/>
    </row>
    <row r="103" spans="2:17" s="601" customFormat="1" ht="22.5">
      <c r="B103" s="711"/>
      <c r="C103" s="843"/>
      <c r="D103" s="843"/>
      <c r="E103" s="843"/>
      <c r="F103" s="843"/>
      <c r="G103" s="843"/>
      <c r="H103" s="843"/>
      <c r="I103" s="843"/>
      <c r="J103" s="843"/>
      <c r="K103" s="843"/>
      <c r="L103" s="843"/>
      <c r="M103" s="843"/>
      <c r="N103" s="843"/>
      <c r="O103" s="843"/>
      <c r="P103" s="843"/>
      <c r="Q103" s="843"/>
    </row>
    <row r="104" spans="2:17" s="601" customFormat="1" ht="22.5">
      <c r="B104" s="711"/>
      <c r="C104" s="843"/>
      <c r="D104" s="843"/>
      <c r="E104" s="843"/>
      <c r="F104" s="843"/>
      <c r="G104" s="843"/>
      <c r="H104" s="843"/>
      <c r="I104" s="843"/>
      <c r="J104" s="843"/>
      <c r="K104" s="843"/>
      <c r="L104" s="843"/>
      <c r="M104" s="843"/>
      <c r="N104" s="843"/>
      <c r="O104" s="843"/>
      <c r="P104" s="843"/>
      <c r="Q104" s="843"/>
    </row>
    <row r="105" spans="2:17" s="601" customFormat="1" ht="22.5">
      <c r="B105" s="711"/>
      <c r="C105" s="843"/>
      <c r="D105" s="843"/>
      <c r="E105" s="843"/>
      <c r="F105" s="843"/>
      <c r="G105" s="843"/>
      <c r="H105" s="843"/>
      <c r="I105" s="843"/>
      <c r="J105" s="843"/>
      <c r="K105" s="843"/>
      <c r="L105" s="843"/>
      <c r="M105" s="843"/>
      <c r="N105" s="843"/>
      <c r="O105" s="843"/>
      <c r="P105" s="843"/>
      <c r="Q105" s="843"/>
    </row>
    <row r="106" spans="2:17" s="601" customFormat="1" ht="22.5">
      <c r="B106" s="711"/>
      <c r="C106" s="843"/>
      <c r="D106" s="843"/>
      <c r="E106" s="843"/>
      <c r="F106" s="843"/>
      <c r="G106" s="843"/>
      <c r="H106" s="843"/>
      <c r="I106" s="843"/>
      <c r="J106" s="843"/>
      <c r="K106" s="843"/>
      <c r="L106" s="843"/>
      <c r="M106" s="843"/>
      <c r="N106" s="843"/>
      <c r="O106" s="843"/>
      <c r="P106" s="843"/>
      <c r="Q106" s="843"/>
    </row>
    <row r="107" spans="2:17" s="601" customFormat="1" ht="22.5">
      <c r="B107" s="711"/>
      <c r="C107" s="843"/>
      <c r="D107" s="843"/>
      <c r="E107" s="843"/>
      <c r="F107" s="843"/>
      <c r="G107" s="843"/>
      <c r="H107" s="843"/>
      <c r="I107" s="843"/>
      <c r="J107" s="843"/>
      <c r="K107" s="843"/>
      <c r="L107" s="843"/>
      <c r="M107" s="843"/>
      <c r="N107" s="843"/>
      <c r="O107" s="843"/>
      <c r="P107" s="843"/>
      <c r="Q107" s="843"/>
    </row>
    <row r="108" spans="2:17" s="601" customFormat="1" ht="22.5">
      <c r="B108" s="711"/>
      <c r="C108" s="843"/>
      <c r="D108" s="843"/>
      <c r="E108" s="843"/>
      <c r="F108" s="843"/>
      <c r="G108" s="843"/>
      <c r="H108" s="843"/>
      <c r="I108" s="843"/>
      <c r="J108" s="843"/>
      <c r="K108" s="843"/>
      <c r="L108" s="843"/>
      <c r="M108" s="843"/>
      <c r="N108" s="843"/>
      <c r="O108" s="843"/>
      <c r="P108" s="843"/>
      <c r="Q108" s="843"/>
    </row>
    <row r="109" spans="2:17" s="601" customFormat="1" ht="22.5">
      <c r="B109" s="711"/>
      <c r="C109" s="843"/>
      <c r="D109" s="843"/>
      <c r="E109" s="843"/>
      <c r="F109" s="843"/>
      <c r="G109" s="843"/>
      <c r="H109" s="843"/>
      <c r="I109" s="843"/>
      <c r="J109" s="843"/>
      <c r="K109" s="843"/>
      <c r="L109" s="843"/>
      <c r="M109" s="843"/>
      <c r="N109" s="843"/>
      <c r="O109" s="843"/>
      <c r="P109" s="843"/>
      <c r="Q109" s="843"/>
    </row>
    <row r="110" spans="2:17" s="601" customFormat="1" ht="22.5">
      <c r="B110" s="711"/>
      <c r="C110" s="843"/>
      <c r="D110" s="843"/>
      <c r="E110" s="843"/>
      <c r="F110" s="843"/>
      <c r="G110" s="843"/>
      <c r="H110" s="843"/>
      <c r="I110" s="843"/>
      <c r="J110" s="843"/>
      <c r="K110" s="843"/>
      <c r="L110" s="843"/>
      <c r="M110" s="843"/>
      <c r="N110" s="843"/>
      <c r="O110" s="843"/>
      <c r="P110" s="843"/>
      <c r="Q110" s="843"/>
    </row>
    <row r="111" spans="2:17" s="601" customFormat="1" ht="22.5">
      <c r="B111" s="711"/>
      <c r="C111" s="843"/>
      <c r="D111" s="843"/>
      <c r="E111" s="843"/>
      <c r="F111" s="843"/>
      <c r="G111" s="843"/>
      <c r="H111" s="843"/>
      <c r="I111" s="843"/>
      <c r="J111" s="843"/>
      <c r="K111" s="843"/>
      <c r="L111" s="843"/>
      <c r="M111" s="843"/>
      <c r="N111" s="843"/>
      <c r="O111" s="843"/>
      <c r="P111" s="843"/>
      <c r="Q111" s="843"/>
    </row>
    <row r="112" spans="2:17" s="601" customFormat="1" ht="22.5">
      <c r="B112" s="711"/>
      <c r="C112" s="843"/>
      <c r="D112" s="843"/>
      <c r="E112" s="843"/>
      <c r="F112" s="843"/>
      <c r="G112" s="843"/>
      <c r="H112" s="843"/>
      <c r="I112" s="843"/>
      <c r="J112" s="843"/>
      <c r="K112" s="843"/>
      <c r="L112" s="843"/>
      <c r="M112" s="843"/>
      <c r="N112" s="843"/>
      <c r="O112" s="843"/>
      <c r="P112" s="843"/>
      <c r="Q112" s="843"/>
    </row>
    <row r="113" spans="2:17" s="601" customFormat="1" ht="22.5">
      <c r="B113" s="711"/>
      <c r="C113" s="843"/>
      <c r="D113" s="843"/>
      <c r="E113" s="843"/>
      <c r="F113" s="843"/>
      <c r="G113" s="843"/>
      <c r="H113" s="843"/>
      <c r="I113" s="843"/>
      <c r="J113" s="843"/>
      <c r="K113" s="843"/>
      <c r="L113" s="843"/>
      <c r="M113" s="843"/>
      <c r="N113" s="843"/>
      <c r="O113" s="843"/>
      <c r="P113" s="843"/>
      <c r="Q113" s="843"/>
    </row>
    <row r="114" spans="2:17" s="601" customFormat="1" ht="22.5">
      <c r="B114" s="711"/>
      <c r="C114" s="843"/>
      <c r="D114" s="843"/>
      <c r="E114" s="843"/>
      <c r="F114" s="843"/>
      <c r="G114" s="843"/>
      <c r="H114" s="843"/>
      <c r="I114" s="843"/>
      <c r="J114" s="843"/>
      <c r="K114" s="843"/>
      <c r="L114" s="843"/>
      <c r="M114" s="843"/>
      <c r="N114" s="843"/>
      <c r="O114" s="843"/>
      <c r="P114" s="843"/>
      <c r="Q114" s="843"/>
    </row>
    <row r="115" spans="2:17" s="601" customFormat="1" ht="22.5">
      <c r="B115" s="711"/>
      <c r="C115" s="843"/>
      <c r="D115" s="843"/>
      <c r="E115" s="843"/>
      <c r="F115" s="843"/>
      <c r="G115" s="843"/>
      <c r="H115" s="843"/>
      <c r="I115" s="843"/>
      <c r="J115" s="843"/>
      <c r="K115" s="843"/>
      <c r="L115" s="843"/>
      <c r="M115" s="843"/>
      <c r="N115" s="843"/>
      <c r="O115" s="843"/>
      <c r="P115" s="843"/>
      <c r="Q115" s="843"/>
    </row>
    <row r="116" spans="2:17" s="601" customFormat="1" ht="22.5">
      <c r="B116" s="711"/>
      <c r="C116" s="843"/>
      <c r="D116" s="843"/>
      <c r="E116" s="843"/>
      <c r="F116" s="843"/>
      <c r="G116" s="843"/>
      <c r="H116" s="843"/>
      <c r="I116" s="843"/>
      <c r="J116" s="843"/>
      <c r="K116" s="843"/>
      <c r="L116" s="843"/>
      <c r="M116" s="843"/>
      <c r="N116" s="843"/>
      <c r="O116" s="843"/>
      <c r="P116" s="843"/>
      <c r="Q116" s="843"/>
    </row>
    <row r="117" spans="2:17" s="601" customFormat="1" ht="22.5">
      <c r="B117" s="711"/>
      <c r="C117" s="843"/>
      <c r="D117" s="843"/>
      <c r="E117" s="843"/>
      <c r="F117" s="843"/>
      <c r="G117" s="843"/>
      <c r="H117" s="843"/>
      <c r="I117" s="843"/>
      <c r="J117" s="843"/>
      <c r="K117" s="843"/>
      <c r="L117" s="843"/>
      <c r="M117" s="843"/>
      <c r="N117" s="843"/>
      <c r="O117" s="843"/>
      <c r="P117" s="843"/>
      <c r="Q117" s="843"/>
    </row>
    <row r="118" spans="2:17" s="601" customFormat="1" ht="22.5">
      <c r="B118" s="711"/>
      <c r="C118" s="843"/>
      <c r="D118" s="843"/>
      <c r="E118" s="843"/>
      <c r="F118" s="843"/>
      <c r="G118" s="843"/>
      <c r="H118" s="843"/>
      <c r="I118" s="843"/>
      <c r="J118" s="843"/>
      <c r="K118" s="843"/>
      <c r="L118" s="843"/>
      <c r="M118" s="843"/>
      <c r="N118" s="843"/>
      <c r="O118" s="843"/>
      <c r="P118" s="843"/>
      <c r="Q118" s="843"/>
    </row>
    <row r="119" spans="2:17" s="601" customFormat="1" ht="22.5">
      <c r="B119" s="711"/>
      <c r="C119" s="843"/>
      <c r="D119" s="843"/>
      <c r="E119" s="843"/>
      <c r="F119" s="843"/>
      <c r="G119" s="843"/>
      <c r="H119" s="843"/>
      <c r="I119" s="843"/>
      <c r="J119" s="843"/>
      <c r="K119" s="843"/>
      <c r="L119" s="843"/>
      <c r="M119" s="843"/>
      <c r="N119" s="843"/>
      <c r="O119" s="843"/>
      <c r="P119" s="843"/>
      <c r="Q119" s="843"/>
    </row>
    <row r="120" spans="2:17" s="601" customFormat="1" ht="22.5">
      <c r="B120" s="711"/>
      <c r="C120" s="843"/>
      <c r="D120" s="843"/>
      <c r="E120" s="843"/>
      <c r="F120" s="843"/>
      <c r="G120" s="843"/>
      <c r="H120" s="843"/>
      <c r="I120" s="843"/>
      <c r="J120" s="843"/>
      <c r="K120" s="843"/>
      <c r="L120" s="843"/>
      <c r="M120" s="843"/>
      <c r="N120" s="843"/>
      <c r="O120" s="843"/>
      <c r="P120" s="843"/>
      <c r="Q120" s="843"/>
    </row>
    <row r="121" spans="2:17" s="601" customFormat="1" ht="22.5">
      <c r="B121" s="711"/>
      <c r="C121" s="843"/>
      <c r="D121" s="843"/>
      <c r="E121" s="843"/>
      <c r="F121" s="843"/>
      <c r="G121" s="843"/>
      <c r="H121" s="843"/>
      <c r="I121" s="843"/>
      <c r="J121" s="843"/>
      <c r="K121" s="843"/>
      <c r="L121" s="843"/>
      <c r="M121" s="843"/>
      <c r="N121" s="843"/>
      <c r="O121" s="843"/>
      <c r="P121" s="843"/>
      <c r="Q121" s="843"/>
    </row>
    <row r="122" spans="2:17" s="601" customFormat="1" ht="22.5">
      <c r="B122" s="711"/>
      <c r="C122" s="843"/>
      <c r="D122" s="843"/>
      <c r="E122" s="843"/>
      <c r="F122" s="843"/>
      <c r="G122" s="843"/>
      <c r="H122" s="843"/>
      <c r="I122" s="843"/>
      <c r="J122" s="843"/>
      <c r="K122" s="843"/>
      <c r="L122" s="843"/>
      <c r="M122" s="843"/>
      <c r="N122" s="843"/>
      <c r="O122" s="843"/>
      <c r="P122" s="843"/>
      <c r="Q122" s="843"/>
    </row>
    <row r="123" spans="2:17" s="601" customFormat="1" ht="22.5">
      <c r="B123" s="711"/>
      <c r="C123" s="843"/>
      <c r="D123" s="843"/>
      <c r="E123" s="843"/>
      <c r="F123" s="843"/>
      <c r="G123" s="843"/>
      <c r="H123" s="843"/>
      <c r="I123" s="843"/>
      <c r="J123" s="843"/>
      <c r="K123" s="843"/>
      <c r="L123" s="843"/>
      <c r="M123" s="843"/>
      <c r="N123" s="843"/>
      <c r="O123" s="843"/>
      <c r="P123" s="843"/>
      <c r="Q123" s="843"/>
    </row>
    <row r="124" spans="2:17" s="601" customFormat="1" ht="22.5">
      <c r="B124" s="711"/>
      <c r="C124" s="843"/>
      <c r="D124" s="843"/>
      <c r="E124" s="843"/>
      <c r="F124" s="843"/>
      <c r="G124" s="843"/>
      <c r="H124" s="843"/>
      <c r="I124" s="843"/>
      <c r="J124" s="843"/>
      <c r="K124" s="843"/>
      <c r="L124" s="843"/>
      <c r="M124" s="843"/>
      <c r="N124" s="843"/>
      <c r="O124" s="843"/>
      <c r="P124" s="843"/>
      <c r="Q124" s="843"/>
    </row>
    <row r="125" spans="2:17" s="601" customFormat="1" ht="22.5">
      <c r="B125" s="711"/>
      <c r="C125" s="843"/>
      <c r="D125" s="843"/>
      <c r="E125" s="843"/>
      <c r="F125" s="843"/>
      <c r="G125" s="843"/>
      <c r="H125" s="843"/>
      <c r="I125" s="843"/>
      <c r="J125" s="843"/>
      <c r="K125" s="843"/>
      <c r="L125" s="843"/>
      <c r="M125" s="843"/>
      <c r="N125" s="843"/>
      <c r="O125" s="843"/>
      <c r="P125" s="843"/>
      <c r="Q125" s="843"/>
    </row>
    <row r="126" spans="2:17" s="601" customFormat="1" ht="22.5">
      <c r="B126" s="711"/>
      <c r="C126" s="843"/>
      <c r="D126" s="843"/>
      <c r="E126" s="843"/>
      <c r="F126" s="843"/>
      <c r="G126" s="843"/>
      <c r="H126" s="843"/>
      <c r="I126" s="843"/>
      <c r="J126" s="843"/>
      <c r="K126" s="843"/>
      <c r="L126" s="843"/>
      <c r="M126" s="843"/>
      <c r="N126" s="843"/>
      <c r="O126" s="843"/>
      <c r="P126" s="843"/>
      <c r="Q126" s="843"/>
    </row>
    <row r="127" spans="2:17" s="601" customFormat="1" ht="22.5">
      <c r="B127" s="711"/>
      <c r="C127" s="843"/>
      <c r="D127" s="843"/>
      <c r="E127" s="843"/>
      <c r="F127" s="843"/>
      <c r="G127" s="843"/>
      <c r="H127" s="843"/>
      <c r="I127" s="843"/>
      <c r="J127" s="843"/>
      <c r="K127" s="843"/>
      <c r="L127" s="843"/>
      <c r="M127" s="843"/>
      <c r="N127" s="843"/>
      <c r="O127" s="843"/>
      <c r="P127" s="843"/>
      <c r="Q127" s="843"/>
    </row>
    <row r="128" spans="2:17" s="601" customFormat="1" ht="22.5">
      <c r="B128" s="711"/>
      <c r="C128" s="843"/>
      <c r="D128" s="843"/>
      <c r="E128" s="843"/>
      <c r="F128" s="843"/>
      <c r="G128" s="843"/>
      <c r="H128" s="843"/>
      <c r="I128" s="843"/>
      <c r="J128" s="843"/>
      <c r="K128" s="843"/>
      <c r="L128" s="843"/>
      <c r="M128" s="843"/>
      <c r="N128" s="843"/>
      <c r="O128" s="843"/>
      <c r="P128" s="843"/>
      <c r="Q128" s="843"/>
    </row>
    <row r="129" spans="2:17" s="601" customFormat="1" ht="22.5">
      <c r="B129" s="711"/>
      <c r="C129" s="843"/>
      <c r="D129" s="843"/>
      <c r="E129" s="843"/>
      <c r="F129" s="843"/>
      <c r="G129" s="843"/>
      <c r="H129" s="843"/>
      <c r="I129" s="843"/>
      <c r="J129" s="843"/>
      <c r="K129" s="843"/>
      <c r="L129" s="843"/>
      <c r="M129" s="843"/>
      <c r="N129" s="843"/>
      <c r="O129" s="843"/>
      <c r="P129" s="843"/>
      <c r="Q129" s="843"/>
    </row>
    <row r="130" spans="2:17" s="601" customFormat="1" ht="22.5">
      <c r="B130" s="711"/>
      <c r="C130" s="843"/>
      <c r="D130" s="843"/>
      <c r="E130" s="843"/>
      <c r="F130" s="843"/>
      <c r="G130" s="843"/>
      <c r="H130" s="843"/>
      <c r="I130" s="843"/>
      <c r="J130" s="843"/>
      <c r="K130" s="843"/>
      <c r="L130" s="843"/>
      <c r="M130" s="843"/>
      <c r="N130" s="843"/>
      <c r="O130" s="843"/>
      <c r="P130" s="843"/>
      <c r="Q130" s="843"/>
    </row>
    <row r="131" spans="2:17" s="601" customFormat="1" ht="22.5">
      <c r="B131" s="711"/>
      <c r="C131" s="843"/>
      <c r="D131" s="843"/>
      <c r="E131" s="843"/>
      <c r="F131" s="843"/>
      <c r="G131" s="843"/>
      <c r="H131" s="843"/>
      <c r="I131" s="843"/>
      <c r="J131" s="843"/>
      <c r="K131" s="843"/>
      <c r="L131" s="843"/>
      <c r="M131" s="843"/>
      <c r="N131" s="843"/>
      <c r="O131" s="843"/>
      <c r="P131" s="843"/>
      <c r="Q131" s="843"/>
    </row>
    <row r="132" spans="2:17" s="601" customFormat="1" ht="22.5">
      <c r="B132" s="711"/>
      <c r="C132" s="843"/>
      <c r="D132" s="843"/>
      <c r="E132" s="843"/>
      <c r="F132" s="843"/>
      <c r="G132" s="843"/>
      <c r="H132" s="843"/>
      <c r="I132" s="843"/>
      <c r="J132" s="843"/>
      <c r="K132" s="843"/>
      <c r="L132" s="843"/>
      <c r="M132" s="843"/>
      <c r="N132" s="843"/>
      <c r="O132" s="843"/>
      <c r="P132" s="843"/>
      <c r="Q132" s="843"/>
    </row>
    <row r="133" spans="2:17" s="601" customFormat="1" ht="22.5">
      <c r="B133" s="711"/>
      <c r="C133" s="843"/>
      <c r="D133" s="843"/>
      <c r="E133" s="843"/>
      <c r="F133" s="843"/>
      <c r="G133" s="843"/>
      <c r="H133" s="843"/>
      <c r="I133" s="843"/>
      <c r="J133" s="843"/>
      <c r="K133" s="843"/>
      <c r="L133" s="843"/>
      <c r="M133" s="843"/>
      <c r="N133" s="843"/>
      <c r="O133" s="843"/>
      <c r="P133" s="843"/>
      <c r="Q133" s="843"/>
    </row>
    <row r="134" spans="2:17" s="601" customFormat="1" ht="22.5">
      <c r="B134" s="711"/>
      <c r="C134" s="843"/>
      <c r="D134" s="843"/>
      <c r="E134" s="843"/>
      <c r="F134" s="843"/>
      <c r="G134" s="843"/>
      <c r="H134" s="843"/>
      <c r="I134" s="843"/>
      <c r="J134" s="843"/>
      <c r="K134" s="843"/>
      <c r="L134" s="843"/>
      <c r="M134" s="843"/>
      <c r="N134" s="843"/>
      <c r="O134" s="843"/>
      <c r="P134" s="843"/>
      <c r="Q134" s="843"/>
    </row>
    <row r="135" spans="2:17" s="601" customFormat="1" ht="22.5">
      <c r="B135" s="711"/>
      <c r="C135" s="843"/>
      <c r="D135" s="843"/>
      <c r="E135" s="843"/>
      <c r="F135" s="843"/>
      <c r="G135" s="843"/>
      <c r="H135" s="843"/>
      <c r="I135" s="843"/>
      <c r="J135" s="843"/>
      <c r="K135" s="843"/>
      <c r="L135" s="843"/>
      <c r="M135" s="843"/>
      <c r="N135" s="843"/>
      <c r="O135" s="843"/>
      <c r="P135" s="843"/>
      <c r="Q135" s="843"/>
    </row>
    <row r="136" spans="2:17" s="601" customFormat="1" ht="22.5">
      <c r="B136" s="711"/>
      <c r="C136" s="843"/>
      <c r="D136" s="843"/>
      <c r="E136" s="843"/>
      <c r="F136" s="843"/>
      <c r="G136" s="843"/>
      <c r="H136" s="843"/>
      <c r="I136" s="843"/>
      <c r="J136" s="843"/>
      <c r="K136" s="843"/>
      <c r="L136" s="843"/>
      <c r="M136" s="843"/>
      <c r="N136" s="843"/>
      <c r="O136" s="843"/>
      <c r="P136" s="843"/>
      <c r="Q136" s="843"/>
    </row>
    <row r="137" spans="2:17" s="601" customFormat="1" ht="22.5">
      <c r="B137" s="711"/>
      <c r="C137" s="843"/>
      <c r="D137" s="843"/>
      <c r="E137" s="843"/>
      <c r="F137" s="843"/>
      <c r="G137" s="843"/>
      <c r="H137" s="843"/>
      <c r="I137" s="843"/>
      <c r="J137" s="843"/>
      <c r="K137" s="843"/>
      <c r="L137" s="843"/>
      <c r="M137" s="843"/>
      <c r="N137" s="843"/>
      <c r="O137" s="843"/>
      <c r="P137" s="843"/>
      <c r="Q137" s="843"/>
    </row>
    <row r="138" spans="2:17" s="601" customFormat="1" ht="22.5">
      <c r="B138" s="711"/>
      <c r="C138" s="843"/>
      <c r="D138" s="843"/>
      <c r="E138" s="843"/>
      <c r="F138" s="843"/>
      <c r="G138" s="843"/>
      <c r="H138" s="843"/>
      <c r="I138" s="843"/>
      <c r="J138" s="843"/>
      <c r="K138" s="843"/>
      <c r="L138" s="843"/>
      <c r="M138" s="843"/>
      <c r="N138" s="843"/>
      <c r="O138" s="843"/>
      <c r="P138" s="843"/>
      <c r="Q138" s="843"/>
    </row>
    <row r="139" spans="2:17" s="601" customFormat="1" ht="22.5">
      <c r="B139" s="711"/>
      <c r="C139" s="843"/>
      <c r="D139" s="843"/>
      <c r="E139" s="843"/>
      <c r="F139" s="843"/>
      <c r="G139" s="843"/>
      <c r="H139" s="843"/>
      <c r="I139" s="843"/>
      <c r="J139" s="843"/>
      <c r="K139" s="843"/>
      <c r="L139" s="843"/>
      <c r="M139" s="843"/>
      <c r="N139" s="843"/>
      <c r="O139" s="843"/>
      <c r="P139" s="843"/>
      <c r="Q139" s="843"/>
    </row>
    <row r="140" spans="2:17" s="601" customFormat="1" ht="22.5">
      <c r="B140" s="711"/>
      <c r="C140" s="843"/>
      <c r="D140" s="843"/>
      <c r="E140" s="843"/>
      <c r="F140" s="843"/>
      <c r="G140" s="843"/>
      <c r="H140" s="843"/>
      <c r="I140" s="843"/>
      <c r="J140" s="843"/>
      <c r="K140" s="843"/>
      <c r="L140" s="843"/>
      <c r="M140" s="843"/>
      <c r="N140" s="843"/>
      <c r="O140" s="843"/>
      <c r="P140" s="843"/>
      <c r="Q140" s="843"/>
    </row>
    <row r="141" spans="2:17" s="601" customFormat="1" ht="22.5">
      <c r="B141" s="711"/>
      <c r="C141" s="843"/>
      <c r="D141" s="843"/>
      <c r="E141" s="843"/>
      <c r="F141" s="843"/>
      <c r="G141" s="843"/>
      <c r="H141" s="843"/>
      <c r="I141" s="843"/>
      <c r="J141" s="843"/>
      <c r="K141" s="843"/>
      <c r="L141" s="843"/>
      <c r="M141" s="843"/>
      <c r="N141" s="843"/>
      <c r="O141" s="843"/>
      <c r="P141" s="843"/>
      <c r="Q141" s="843"/>
    </row>
    <row r="142" spans="2:17" s="601" customFormat="1" ht="22.5">
      <c r="B142" s="711"/>
      <c r="C142" s="843"/>
      <c r="D142" s="843"/>
      <c r="E142" s="843"/>
      <c r="F142" s="843"/>
      <c r="G142" s="843"/>
      <c r="H142" s="843"/>
      <c r="I142" s="843"/>
      <c r="J142" s="843"/>
      <c r="K142" s="843"/>
      <c r="L142" s="843"/>
      <c r="M142" s="843"/>
      <c r="N142" s="843"/>
      <c r="O142" s="843"/>
      <c r="P142" s="843"/>
      <c r="Q142" s="843"/>
    </row>
    <row r="143" spans="2:17" s="601" customFormat="1" ht="22.5">
      <c r="B143" s="711"/>
      <c r="C143" s="843"/>
      <c r="D143" s="843"/>
      <c r="E143" s="843"/>
      <c r="F143" s="843"/>
      <c r="G143" s="843"/>
      <c r="H143" s="843"/>
      <c r="I143" s="843"/>
      <c r="J143" s="843"/>
      <c r="K143" s="843"/>
      <c r="L143" s="843"/>
      <c r="M143" s="843"/>
      <c r="N143" s="843"/>
      <c r="O143" s="843"/>
      <c r="P143" s="843"/>
      <c r="Q143" s="843"/>
    </row>
    <row r="144" spans="2:17" s="601" customFormat="1" ht="22.5">
      <c r="B144" s="711"/>
      <c r="C144" s="843"/>
      <c r="D144" s="843"/>
      <c r="E144" s="843"/>
      <c r="F144" s="843"/>
      <c r="G144" s="843"/>
      <c r="H144" s="843"/>
      <c r="I144" s="843"/>
      <c r="J144" s="843"/>
      <c r="K144" s="843"/>
      <c r="L144" s="843"/>
      <c r="M144" s="843"/>
      <c r="N144" s="843"/>
      <c r="O144" s="843"/>
      <c r="P144" s="843"/>
      <c r="Q144" s="843"/>
    </row>
    <row r="145" spans="2:17" s="601" customFormat="1" ht="22.5">
      <c r="B145" s="711"/>
      <c r="C145" s="843"/>
      <c r="D145" s="843"/>
      <c r="E145" s="843"/>
      <c r="F145" s="843"/>
      <c r="G145" s="843"/>
      <c r="H145" s="843"/>
      <c r="I145" s="843"/>
      <c r="J145" s="843"/>
      <c r="K145" s="843"/>
      <c r="L145" s="843"/>
      <c r="M145" s="843"/>
      <c r="N145" s="843"/>
      <c r="O145" s="843"/>
      <c r="P145" s="843"/>
      <c r="Q145" s="843"/>
    </row>
    <row r="146" spans="2:17" s="601" customFormat="1" ht="22.5">
      <c r="B146" s="711"/>
      <c r="C146" s="843"/>
      <c r="D146" s="843"/>
      <c r="E146" s="843"/>
      <c r="F146" s="843"/>
      <c r="G146" s="843"/>
      <c r="H146" s="843"/>
      <c r="I146" s="843"/>
      <c r="J146" s="843"/>
      <c r="K146" s="843"/>
      <c r="L146" s="843"/>
      <c r="M146" s="843"/>
      <c r="N146" s="843"/>
      <c r="O146" s="843"/>
      <c r="P146" s="843"/>
      <c r="Q146" s="843"/>
    </row>
    <row r="147" spans="2:17" s="601" customFormat="1" ht="22.5">
      <c r="B147" s="711"/>
      <c r="C147" s="843"/>
      <c r="D147" s="843"/>
      <c r="E147" s="843"/>
      <c r="F147" s="843"/>
      <c r="G147" s="843"/>
      <c r="H147" s="843"/>
      <c r="I147" s="843"/>
      <c r="J147" s="843"/>
      <c r="K147" s="843"/>
      <c r="L147" s="843"/>
      <c r="M147" s="843"/>
      <c r="N147" s="843"/>
      <c r="O147" s="843"/>
      <c r="P147" s="843"/>
      <c r="Q147" s="843"/>
    </row>
    <row r="148" spans="2:17" s="601" customFormat="1" ht="22.5">
      <c r="B148" s="711"/>
      <c r="C148" s="843"/>
      <c r="D148" s="843"/>
      <c r="E148" s="843"/>
      <c r="F148" s="843"/>
      <c r="G148" s="843"/>
      <c r="H148" s="843"/>
      <c r="I148" s="843"/>
      <c r="J148" s="843"/>
      <c r="K148" s="843"/>
      <c r="L148" s="843"/>
      <c r="M148" s="843"/>
      <c r="N148" s="843"/>
      <c r="O148" s="843"/>
      <c r="P148" s="843"/>
      <c r="Q148" s="843"/>
    </row>
    <row r="149" spans="2:17" s="601" customFormat="1" ht="22.5">
      <c r="B149" s="711"/>
      <c r="C149" s="843"/>
      <c r="D149" s="843"/>
      <c r="E149" s="843"/>
      <c r="F149" s="843"/>
      <c r="G149" s="843"/>
      <c r="H149" s="843"/>
      <c r="I149" s="843"/>
      <c r="J149" s="843"/>
      <c r="K149" s="843"/>
      <c r="L149" s="843"/>
      <c r="M149" s="843"/>
      <c r="N149" s="843"/>
      <c r="O149" s="843"/>
      <c r="P149" s="843"/>
      <c r="Q149" s="843"/>
    </row>
    <row r="150" spans="2:17" s="601" customFormat="1" ht="22.5">
      <c r="B150" s="711"/>
      <c r="C150" s="843"/>
      <c r="D150" s="843"/>
      <c r="E150" s="843"/>
      <c r="F150" s="843"/>
      <c r="G150" s="843"/>
      <c r="H150" s="843"/>
      <c r="I150" s="843"/>
      <c r="J150" s="843"/>
      <c r="K150" s="843"/>
      <c r="L150" s="843"/>
      <c r="M150" s="843"/>
      <c r="N150" s="843"/>
      <c r="O150" s="843"/>
      <c r="P150" s="843"/>
      <c r="Q150" s="843"/>
    </row>
    <row r="151" spans="2:17" s="601" customFormat="1" ht="22.5">
      <c r="B151" s="711"/>
      <c r="C151" s="843"/>
      <c r="D151" s="843"/>
      <c r="E151" s="843"/>
      <c r="F151" s="843"/>
      <c r="G151" s="843"/>
      <c r="H151" s="843"/>
      <c r="I151" s="843"/>
      <c r="J151" s="843"/>
      <c r="K151" s="843"/>
      <c r="L151" s="843"/>
      <c r="M151" s="843"/>
      <c r="N151" s="843"/>
      <c r="O151" s="843"/>
      <c r="P151" s="843"/>
      <c r="Q151" s="843"/>
    </row>
    <row r="152" spans="2:17" s="601" customFormat="1" ht="22.5">
      <c r="B152" s="711"/>
      <c r="C152" s="843"/>
      <c r="D152" s="843"/>
      <c r="E152" s="843"/>
      <c r="F152" s="843"/>
      <c r="G152" s="843"/>
      <c r="H152" s="843"/>
      <c r="I152" s="843"/>
      <c r="J152" s="843"/>
      <c r="K152" s="843"/>
      <c r="L152" s="843"/>
      <c r="M152" s="843"/>
      <c r="N152" s="843"/>
      <c r="O152" s="843"/>
      <c r="P152" s="843"/>
      <c r="Q152" s="843"/>
    </row>
    <row r="153" spans="2:17" s="601" customFormat="1" ht="22.5">
      <c r="B153" s="711"/>
      <c r="C153" s="843"/>
      <c r="D153" s="843"/>
      <c r="E153" s="843"/>
      <c r="F153" s="843"/>
      <c r="G153" s="843"/>
      <c r="H153" s="843"/>
      <c r="I153" s="843"/>
      <c r="J153" s="843"/>
      <c r="K153" s="843"/>
      <c r="L153" s="843"/>
      <c r="M153" s="843"/>
      <c r="N153" s="843"/>
      <c r="O153" s="843"/>
      <c r="P153" s="843"/>
      <c r="Q153" s="843"/>
    </row>
    <row r="154" spans="2:17" s="601" customFormat="1" ht="22.5">
      <c r="B154" s="711"/>
      <c r="C154" s="843"/>
      <c r="D154" s="843"/>
      <c r="E154" s="843"/>
      <c r="F154" s="843"/>
      <c r="G154" s="843"/>
      <c r="H154" s="843"/>
      <c r="I154" s="843"/>
      <c r="J154" s="843"/>
      <c r="K154" s="843"/>
      <c r="L154" s="843"/>
      <c r="M154" s="843"/>
      <c r="N154" s="843"/>
      <c r="O154" s="843"/>
      <c r="P154" s="843"/>
      <c r="Q154" s="843"/>
    </row>
    <row r="155" spans="2:17" s="601" customFormat="1" ht="22.5">
      <c r="B155" s="711"/>
      <c r="C155" s="843"/>
      <c r="D155" s="843"/>
      <c r="E155" s="843"/>
      <c r="F155" s="843"/>
      <c r="G155" s="843"/>
      <c r="H155" s="843"/>
      <c r="I155" s="843"/>
      <c r="J155" s="843"/>
      <c r="K155" s="843"/>
      <c r="L155" s="843"/>
      <c r="M155" s="843"/>
      <c r="N155" s="843"/>
      <c r="O155" s="843"/>
      <c r="P155" s="843"/>
      <c r="Q155" s="843"/>
    </row>
    <row r="156" spans="2:17" s="601" customFormat="1" ht="22.5">
      <c r="B156" s="711"/>
      <c r="C156" s="843"/>
      <c r="D156" s="843"/>
      <c r="E156" s="843"/>
      <c r="F156" s="843"/>
      <c r="G156" s="843"/>
      <c r="H156" s="843"/>
      <c r="I156" s="843"/>
      <c r="J156" s="843"/>
      <c r="K156" s="843"/>
      <c r="L156" s="843"/>
      <c r="M156" s="843"/>
      <c r="N156" s="843"/>
      <c r="O156" s="843"/>
      <c r="P156" s="843"/>
      <c r="Q156" s="843"/>
    </row>
    <row r="157" spans="2:17" s="601" customFormat="1" ht="22.5">
      <c r="B157" s="711"/>
      <c r="C157" s="843"/>
      <c r="D157" s="843"/>
      <c r="E157" s="843"/>
      <c r="F157" s="843"/>
      <c r="G157" s="843"/>
      <c r="H157" s="843"/>
      <c r="I157" s="843"/>
      <c r="J157" s="843"/>
      <c r="K157" s="843"/>
      <c r="L157" s="843"/>
      <c r="M157" s="843"/>
      <c r="N157" s="843"/>
      <c r="O157" s="843"/>
      <c r="P157" s="843"/>
      <c r="Q157" s="843"/>
    </row>
    <row r="158" spans="2:17" s="601" customFormat="1" ht="22.5">
      <c r="B158" s="711"/>
      <c r="C158" s="843"/>
      <c r="D158" s="843"/>
      <c r="E158" s="843"/>
      <c r="F158" s="843"/>
      <c r="G158" s="843"/>
      <c r="H158" s="843"/>
      <c r="I158" s="843"/>
      <c r="J158" s="843"/>
      <c r="K158" s="843"/>
      <c r="L158" s="843"/>
      <c r="M158" s="843"/>
      <c r="N158" s="843"/>
      <c r="O158" s="843"/>
      <c r="P158" s="843"/>
      <c r="Q158" s="843"/>
    </row>
    <row r="159" spans="2:17" s="601" customFormat="1" ht="22.5">
      <c r="B159" s="711"/>
      <c r="C159" s="843"/>
      <c r="D159" s="843"/>
      <c r="E159" s="843"/>
      <c r="F159" s="843"/>
      <c r="G159" s="843"/>
      <c r="H159" s="843"/>
      <c r="I159" s="843"/>
      <c r="J159" s="843"/>
      <c r="K159" s="843"/>
      <c r="L159" s="843"/>
      <c r="M159" s="843"/>
      <c r="N159" s="843"/>
      <c r="O159" s="843"/>
      <c r="P159" s="843"/>
      <c r="Q159" s="843"/>
    </row>
    <row r="160" spans="2:17" s="601" customFormat="1" ht="22.5">
      <c r="B160" s="711"/>
      <c r="C160" s="843"/>
      <c r="D160" s="843"/>
      <c r="E160" s="843"/>
      <c r="F160" s="843"/>
      <c r="G160" s="843"/>
      <c r="H160" s="843"/>
      <c r="I160" s="843"/>
      <c r="J160" s="843"/>
      <c r="K160" s="843"/>
      <c r="L160" s="843"/>
      <c r="M160" s="843"/>
      <c r="N160" s="843"/>
      <c r="O160" s="843"/>
      <c r="P160" s="843"/>
      <c r="Q160" s="843"/>
    </row>
    <row r="161" spans="2:17" s="601" customFormat="1" ht="22.5">
      <c r="B161" s="711"/>
      <c r="C161" s="843"/>
      <c r="D161" s="843"/>
      <c r="E161" s="843"/>
      <c r="F161" s="843"/>
      <c r="G161" s="843"/>
      <c r="H161" s="843"/>
      <c r="I161" s="843"/>
      <c r="J161" s="843"/>
      <c r="K161" s="843"/>
      <c r="L161" s="843"/>
      <c r="M161" s="843"/>
      <c r="N161" s="843"/>
      <c r="O161" s="843"/>
      <c r="P161" s="843"/>
      <c r="Q161" s="843"/>
    </row>
    <row r="162" spans="2:17" s="601" customFormat="1" ht="22.5">
      <c r="B162" s="711"/>
      <c r="C162" s="843"/>
      <c r="D162" s="843"/>
      <c r="E162" s="843"/>
      <c r="F162" s="843"/>
      <c r="G162" s="843"/>
      <c r="H162" s="843"/>
      <c r="I162" s="843"/>
      <c r="J162" s="843"/>
      <c r="K162" s="843"/>
      <c r="L162" s="843"/>
      <c r="M162" s="843"/>
      <c r="N162" s="843"/>
      <c r="O162" s="843"/>
      <c r="P162" s="843"/>
      <c r="Q162" s="843"/>
    </row>
    <row r="163" spans="2:17" s="601" customFormat="1" ht="22.5">
      <c r="B163" s="711"/>
      <c r="C163" s="843"/>
      <c r="D163" s="843"/>
      <c r="E163" s="843"/>
      <c r="F163" s="843"/>
      <c r="G163" s="843"/>
      <c r="H163" s="843"/>
      <c r="I163" s="843"/>
      <c r="J163" s="843"/>
      <c r="K163" s="843"/>
      <c r="L163" s="843"/>
      <c r="M163" s="843"/>
      <c r="N163" s="843"/>
      <c r="O163" s="843"/>
      <c r="P163" s="843"/>
      <c r="Q163" s="843"/>
    </row>
    <row r="164" spans="2:17" s="601" customFormat="1" ht="22.5">
      <c r="B164" s="711"/>
      <c r="C164" s="843"/>
      <c r="D164" s="843"/>
      <c r="E164" s="843"/>
      <c r="F164" s="843"/>
      <c r="G164" s="843"/>
      <c r="H164" s="843"/>
      <c r="I164" s="843"/>
      <c r="J164" s="843"/>
      <c r="K164" s="843"/>
      <c r="L164" s="843"/>
      <c r="M164" s="843"/>
      <c r="N164" s="843"/>
      <c r="O164" s="843"/>
      <c r="P164" s="843"/>
      <c r="Q164" s="843"/>
    </row>
    <row r="165" spans="2:17" s="601" customFormat="1" ht="22.5">
      <c r="B165" s="711"/>
      <c r="C165" s="843"/>
      <c r="D165" s="843"/>
      <c r="E165" s="843"/>
      <c r="F165" s="843"/>
      <c r="G165" s="843"/>
      <c r="H165" s="843"/>
      <c r="I165" s="843"/>
      <c r="J165" s="843"/>
      <c r="K165" s="843"/>
      <c r="L165" s="843"/>
      <c r="M165" s="843"/>
      <c r="N165" s="843"/>
      <c r="O165" s="843"/>
      <c r="P165" s="843"/>
      <c r="Q165" s="843"/>
    </row>
    <row r="166" spans="2:17" s="601" customFormat="1" ht="22.5">
      <c r="B166" s="711"/>
      <c r="C166" s="843"/>
      <c r="D166" s="843"/>
      <c r="E166" s="843"/>
      <c r="F166" s="843"/>
      <c r="G166" s="843"/>
      <c r="H166" s="843"/>
      <c r="I166" s="843"/>
      <c r="J166" s="843"/>
      <c r="K166" s="843"/>
      <c r="L166" s="843"/>
      <c r="M166" s="843"/>
      <c r="N166" s="843"/>
      <c r="O166" s="843"/>
      <c r="P166" s="843"/>
      <c r="Q166" s="843"/>
    </row>
    <row r="167" spans="2:17" s="601" customFormat="1" ht="22.5">
      <c r="B167" s="711"/>
      <c r="C167" s="843"/>
      <c r="D167" s="843"/>
      <c r="E167" s="843"/>
      <c r="F167" s="843"/>
      <c r="G167" s="843"/>
      <c r="H167" s="843"/>
      <c r="I167" s="843"/>
      <c r="J167" s="843"/>
      <c r="K167" s="843"/>
      <c r="L167" s="843"/>
      <c r="M167" s="843"/>
      <c r="N167" s="843"/>
      <c r="O167" s="843"/>
      <c r="P167" s="843"/>
      <c r="Q167" s="843"/>
    </row>
    <row r="168" spans="2:17" s="601" customFormat="1" ht="22.5">
      <c r="B168" s="711"/>
      <c r="C168" s="843"/>
      <c r="D168" s="843"/>
      <c r="E168" s="843"/>
      <c r="F168" s="843"/>
      <c r="G168" s="843"/>
      <c r="H168" s="843"/>
      <c r="I168" s="843"/>
      <c r="J168" s="843"/>
      <c r="K168" s="843"/>
      <c r="L168" s="843"/>
      <c r="M168" s="843"/>
      <c r="N168" s="843"/>
      <c r="O168" s="843"/>
      <c r="P168" s="843"/>
      <c r="Q168" s="843"/>
    </row>
    <row r="169" spans="2:17" s="601" customFormat="1" ht="22.5">
      <c r="B169" s="711"/>
      <c r="C169" s="843"/>
      <c r="D169" s="843"/>
      <c r="E169" s="843"/>
      <c r="F169" s="843"/>
      <c r="G169" s="843"/>
      <c r="H169" s="843"/>
      <c r="I169" s="843"/>
      <c r="J169" s="843"/>
      <c r="K169" s="843"/>
      <c r="L169" s="843"/>
      <c r="M169" s="843"/>
      <c r="N169" s="843"/>
      <c r="O169" s="843"/>
      <c r="P169" s="843"/>
      <c r="Q169" s="843"/>
    </row>
    <row r="170" spans="2:17" s="601" customFormat="1" ht="22.5">
      <c r="B170" s="711"/>
      <c r="C170" s="843"/>
      <c r="D170" s="843"/>
      <c r="E170" s="843"/>
      <c r="F170" s="843"/>
      <c r="G170" s="843"/>
      <c r="H170" s="843"/>
      <c r="I170" s="843"/>
      <c r="J170" s="843"/>
      <c r="K170" s="843"/>
      <c r="L170" s="843"/>
      <c r="M170" s="843"/>
      <c r="N170" s="843"/>
      <c r="O170" s="843"/>
      <c r="P170" s="843"/>
      <c r="Q170" s="843"/>
    </row>
    <row r="171" spans="2:17" s="601" customFormat="1" ht="22.5">
      <c r="B171" s="711"/>
      <c r="C171" s="843"/>
      <c r="D171" s="843"/>
      <c r="E171" s="843"/>
      <c r="F171" s="843"/>
      <c r="G171" s="843"/>
      <c r="H171" s="843"/>
      <c r="I171" s="843"/>
      <c r="J171" s="843"/>
      <c r="K171" s="843"/>
      <c r="L171" s="843"/>
      <c r="M171" s="843"/>
      <c r="N171" s="843"/>
      <c r="O171" s="843"/>
      <c r="P171" s="843"/>
      <c r="Q171" s="843"/>
    </row>
    <row r="172" spans="2:17" s="601" customFormat="1" ht="22.5">
      <c r="B172" s="711"/>
      <c r="C172" s="843"/>
      <c r="D172" s="843"/>
      <c r="E172" s="843"/>
      <c r="F172" s="843"/>
      <c r="G172" s="843"/>
      <c r="H172" s="843"/>
      <c r="I172" s="843"/>
      <c r="J172" s="843"/>
      <c r="K172" s="843"/>
      <c r="L172" s="843"/>
      <c r="M172" s="843"/>
      <c r="N172" s="843"/>
      <c r="O172" s="843"/>
      <c r="P172" s="843"/>
      <c r="Q172" s="843"/>
    </row>
    <row r="173" spans="2:17" s="601" customFormat="1" ht="22.5">
      <c r="B173" s="711"/>
      <c r="C173" s="843"/>
      <c r="D173" s="843"/>
      <c r="E173" s="843"/>
      <c r="F173" s="843"/>
      <c r="G173" s="843"/>
      <c r="H173" s="843"/>
      <c r="I173" s="843"/>
      <c r="J173" s="843"/>
      <c r="K173" s="843"/>
      <c r="L173" s="843"/>
      <c r="M173" s="843"/>
      <c r="N173" s="843"/>
      <c r="O173" s="843"/>
      <c r="P173" s="843"/>
      <c r="Q173" s="843"/>
    </row>
    <row r="174" spans="2:17" s="601" customFormat="1" ht="22.5">
      <c r="B174" s="711"/>
      <c r="C174" s="843"/>
      <c r="D174" s="843"/>
      <c r="E174" s="843"/>
      <c r="F174" s="843"/>
      <c r="G174" s="843"/>
      <c r="H174" s="843"/>
      <c r="I174" s="843"/>
      <c r="J174" s="843"/>
      <c r="K174" s="843"/>
      <c r="L174" s="843"/>
      <c r="M174" s="843"/>
      <c r="N174" s="843"/>
      <c r="O174" s="843"/>
      <c r="P174" s="843"/>
      <c r="Q174" s="843"/>
    </row>
    <row r="175" spans="2:17" s="601" customFormat="1" ht="22.5">
      <c r="B175" s="711"/>
      <c r="C175" s="843"/>
      <c r="D175" s="843"/>
      <c r="E175" s="843"/>
      <c r="F175" s="843"/>
      <c r="G175" s="843"/>
      <c r="H175" s="843"/>
      <c r="I175" s="843"/>
      <c r="J175" s="843"/>
      <c r="K175" s="843"/>
      <c r="L175" s="843"/>
      <c r="M175" s="843"/>
      <c r="N175" s="843"/>
      <c r="O175" s="843"/>
      <c r="P175" s="843"/>
      <c r="Q175" s="843"/>
    </row>
    <row r="176" spans="2:17" s="601" customFormat="1" ht="22.5">
      <c r="B176" s="711"/>
      <c r="C176" s="843"/>
      <c r="D176" s="843"/>
      <c r="E176" s="843"/>
      <c r="F176" s="843"/>
      <c r="G176" s="843"/>
      <c r="H176" s="843"/>
      <c r="I176" s="843"/>
      <c r="J176" s="843"/>
      <c r="K176" s="843"/>
      <c r="L176" s="843"/>
      <c r="M176" s="843"/>
      <c r="N176" s="843"/>
      <c r="O176" s="843"/>
      <c r="P176" s="843"/>
      <c r="Q176" s="843"/>
    </row>
    <row r="177" spans="2:17" s="601" customFormat="1" ht="22.5">
      <c r="B177" s="711"/>
      <c r="C177" s="843"/>
      <c r="D177" s="843"/>
      <c r="E177" s="843"/>
      <c r="F177" s="843"/>
      <c r="G177" s="843"/>
      <c r="H177" s="843"/>
      <c r="I177" s="843"/>
      <c r="J177" s="843"/>
      <c r="K177" s="843"/>
      <c r="L177" s="843"/>
      <c r="M177" s="843"/>
      <c r="N177" s="843"/>
      <c r="O177" s="843"/>
      <c r="P177" s="843"/>
      <c r="Q177" s="843"/>
    </row>
    <row r="178" spans="2:17" s="601" customFormat="1" ht="22.5">
      <c r="B178" s="711"/>
      <c r="C178" s="843"/>
      <c r="D178" s="843"/>
      <c r="E178" s="843"/>
      <c r="F178" s="843"/>
      <c r="G178" s="843"/>
      <c r="H178" s="843"/>
      <c r="I178" s="843"/>
      <c r="J178" s="843"/>
      <c r="K178" s="843"/>
      <c r="L178" s="843"/>
      <c r="M178" s="843"/>
      <c r="N178" s="843"/>
      <c r="O178" s="843"/>
      <c r="P178" s="843"/>
      <c r="Q178" s="843"/>
    </row>
    <row r="179" spans="2:17" s="601" customFormat="1" ht="22.5">
      <c r="B179" s="711"/>
      <c r="C179" s="843"/>
      <c r="D179" s="843"/>
      <c r="E179" s="843"/>
      <c r="F179" s="843"/>
      <c r="G179" s="843"/>
      <c r="H179" s="843"/>
      <c r="I179" s="843"/>
      <c r="J179" s="843"/>
      <c r="K179" s="843"/>
      <c r="L179" s="843"/>
      <c r="M179" s="843"/>
      <c r="N179" s="843"/>
      <c r="O179" s="843"/>
      <c r="P179" s="843"/>
      <c r="Q179" s="843"/>
    </row>
    <row r="180" spans="2:17" s="601" customFormat="1" ht="22.5">
      <c r="B180" s="711"/>
      <c r="C180" s="843"/>
      <c r="D180" s="843"/>
      <c r="E180" s="843"/>
      <c r="F180" s="843"/>
      <c r="G180" s="843"/>
      <c r="H180" s="843"/>
      <c r="I180" s="843"/>
      <c r="J180" s="843"/>
      <c r="K180" s="843"/>
      <c r="L180" s="843"/>
      <c r="M180" s="843"/>
      <c r="N180" s="843"/>
      <c r="O180" s="843"/>
      <c r="P180" s="843"/>
      <c r="Q180" s="843"/>
    </row>
    <row r="181" spans="2:17" s="601" customFormat="1" ht="22.5">
      <c r="B181" s="711"/>
      <c r="C181" s="843"/>
      <c r="D181" s="843"/>
      <c r="E181" s="843"/>
      <c r="F181" s="843"/>
      <c r="G181" s="843"/>
      <c r="H181" s="843"/>
      <c r="I181" s="843"/>
      <c r="J181" s="843"/>
      <c r="K181" s="843"/>
      <c r="L181" s="843"/>
      <c r="M181" s="843"/>
      <c r="N181" s="843"/>
      <c r="O181" s="843"/>
      <c r="P181" s="843"/>
      <c r="Q181" s="843"/>
    </row>
    <row r="182" spans="2:17" s="601" customFormat="1" ht="22.5">
      <c r="B182" s="711"/>
      <c r="C182" s="843"/>
      <c r="D182" s="843"/>
      <c r="E182" s="843"/>
      <c r="F182" s="843"/>
      <c r="G182" s="843"/>
      <c r="H182" s="843"/>
      <c r="I182" s="843"/>
      <c r="J182" s="843"/>
      <c r="K182" s="843"/>
      <c r="L182" s="843"/>
      <c r="M182" s="843"/>
      <c r="N182" s="843"/>
      <c r="O182" s="843"/>
      <c r="P182" s="843"/>
      <c r="Q182" s="843"/>
    </row>
    <row r="183" spans="2:17" s="601" customFormat="1" ht="22.5">
      <c r="B183" s="711"/>
      <c r="C183" s="843"/>
      <c r="D183" s="843"/>
      <c r="E183" s="843"/>
      <c r="F183" s="843"/>
      <c r="G183" s="843"/>
      <c r="H183" s="843"/>
      <c r="I183" s="843"/>
      <c r="J183" s="843"/>
      <c r="K183" s="843"/>
      <c r="L183" s="843"/>
      <c r="M183" s="843"/>
      <c r="N183" s="843"/>
      <c r="O183" s="843"/>
      <c r="P183" s="843"/>
      <c r="Q183" s="843"/>
    </row>
    <row r="184" spans="2:17" s="601" customFormat="1" ht="22.5">
      <c r="B184" s="711"/>
      <c r="C184" s="843"/>
      <c r="D184" s="843"/>
      <c r="E184" s="843"/>
      <c r="F184" s="843"/>
      <c r="G184" s="843"/>
      <c r="H184" s="843"/>
      <c r="I184" s="843"/>
      <c r="J184" s="843"/>
      <c r="K184" s="843"/>
      <c r="L184" s="843"/>
      <c r="M184" s="843"/>
      <c r="N184" s="843"/>
      <c r="O184" s="843"/>
      <c r="P184" s="843"/>
      <c r="Q184" s="843"/>
    </row>
    <row r="185" spans="2:17" s="601" customFormat="1" ht="22.5">
      <c r="B185" s="711"/>
      <c r="C185" s="843"/>
      <c r="D185" s="843"/>
      <c r="E185" s="843"/>
      <c r="F185" s="843"/>
      <c r="G185" s="843"/>
      <c r="H185" s="843"/>
      <c r="I185" s="843"/>
      <c r="J185" s="843"/>
      <c r="K185" s="843"/>
      <c r="L185" s="843"/>
      <c r="M185" s="843"/>
      <c r="N185" s="843"/>
      <c r="O185" s="843"/>
      <c r="P185" s="843"/>
      <c r="Q185" s="843"/>
    </row>
    <row r="186" spans="2:17" s="601" customFormat="1" ht="22.5">
      <c r="B186" s="711"/>
      <c r="C186" s="843"/>
      <c r="D186" s="843"/>
      <c r="E186" s="843"/>
      <c r="F186" s="843"/>
      <c r="G186" s="843"/>
      <c r="H186" s="843"/>
      <c r="I186" s="843"/>
      <c r="J186" s="843"/>
      <c r="K186" s="843"/>
      <c r="L186" s="843"/>
      <c r="M186" s="843"/>
      <c r="N186" s="843"/>
      <c r="O186" s="843"/>
      <c r="P186" s="843"/>
      <c r="Q186" s="843"/>
    </row>
    <row r="187" spans="2:17" s="601" customFormat="1" ht="22.5">
      <c r="B187" s="711"/>
      <c r="C187" s="843"/>
      <c r="D187" s="843"/>
      <c r="E187" s="843"/>
      <c r="F187" s="843"/>
      <c r="G187" s="843"/>
      <c r="H187" s="843"/>
      <c r="I187" s="843"/>
      <c r="J187" s="843"/>
      <c r="K187" s="843"/>
      <c r="L187" s="843"/>
      <c r="M187" s="843"/>
      <c r="N187" s="843"/>
      <c r="O187" s="843"/>
      <c r="P187" s="843"/>
      <c r="Q187" s="843"/>
    </row>
    <row r="188" spans="2:17" s="601" customFormat="1" ht="22.5">
      <c r="B188" s="711"/>
      <c r="C188" s="843"/>
      <c r="D188" s="843"/>
      <c r="E188" s="843"/>
      <c r="F188" s="843"/>
      <c r="G188" s="843"/>
      <c r="H188" s="843"/>
      <c r="I188" s="843"/>
      <c r="J188" s="843"/>
      <c r="K188" s="843"/>
      <c r="L188" s="843"/>
      <c r="M188" s="843"/>
      <c r="N188" s="843"/>
      <c r="O188" s="843"/>
      <c r="P188" s="843"/>
      <c r="Q188" s="843"/>
    </row>
    <row r="189" spans="2:17" s="601" customFormat="1" ht="22.5">
      <c r="B189" s="711"/>
      <c r="C189" s="843"/>
      <c r="D189" s="843"/>
      <c r="E189" s="843"/>
      <c r="F189" s="843"/>
      <c r="G189" s="843"/>
      <c r="H189" s="843"/>
      <c r="I189" s="843"/>
      <c r="J189" s="843"/>
      <c r="K189" s="843"/>
      <c r="L189" s="843"/>
      <c r="M189" s="843"/>
      <c r="N189" s="843"/>
      <c r="O189" s="843"/>
      <c r="P189" s="843"/>
      <c r="Q189" s="843"/>
    </row>
    <row r="190" spans="2:17" s="601" customFormat="1" ht="22.5">
      <c r="B190" s="711"/>
      <c r="C190" s="843"/>
      <c r="D190" s="843"/>
      <c r="E190" s="843"/>
      <c r="F190" s="843"/>
      <c r="G190" s="843"/>
      <c r="H190" s="843"/>
      <c r="I190" s="843"/>
      <c r="J190" s="843"/>
      <c r="K190" s="843"/>
      <c r="L190" s="843"/>
      <c r="M190" s="843"/>
      <c r="N190" s="843"/>
      <c r="O190" s="843"/>
      <c r="P190" s="843"/>
      <c r="Q190" s="843"/>
    </row>
    <row r="191" spans="2:17" s="601" customFormat="1" ht="22.5">
      <c r="B191" s="711"/>
      <c r="C191" s="843"/>
      <c r="D191" s="843"/>
      <c r="E191" s="843"/>
      <c r="F191" s="843"/>
      <c r="G191" s="843"/>
      <c r="H191" s="843"/>
      <c r="I191" s="843"/>
      <c r="J191" s="843"/>
      <c r="K191" s="843"/>
      <c r="L191" s="843"/>
      <c r="M191" s="843"/>
      <c r="N191" s="843"/>
      <c r="O191" s="843"/>
      <c r="P191" s="843"/>
      <c r="Q191" s="843"/>
    </row>
    <row r="192" spans="2:17" s="601" customFormat="1" ht="22.5">
      <c r="B192" s="711"/>
      <c r="C192" s="843"/>
      <c r="D192" s="843"/>
      <c r="E192" s="843"/>
      <c r="F192" s="843"/>
      <c r="G192" s="843"/>
      <c r="H192" s="843"/>
      <c r="I192" s="843"/>
      <c r="J192" s="843"/>
      <c r="K192" s="843"/>
      <c r="L192" s="843"/>
      <c r="M192" s="843"/>
      <c r="N192" s="843"/>
      <c r="O192" s="843"/>
      <c r="P192" s="843"/>
      <c r="Q192" s="843"/>
    </row>
    <row r="193" spans="2:17" s="601" customFormat="1" ht="22.5">
      <c r="B193" s="711"/>
      <c r="C193" s="843"/>
      <c r="D193" s="843"/>
      <c r="E193" s="843"/>
      <c r="F193" s="843"/>
      <c r="G193" s="843"/>
      <c r="H193" s="843"/>
      <c r="I193" s="843"/>
      <c r="J193" s="843"/>
      <c r="K193" s="843"/>
      <c r="L193" s="843"/>
      <c r="M193" s="843"/>
      <c r="N193" s="843"/>
      <c r="O193" s="843"/>
      <c r="P193" s="843"/>
      <c r="Q193" s="843"/>
    </row>
    <row r="194" spans="2:17" s="601" customFormat="1" ht="22.5">
      <c r="B194" s="711"/>
      <c r="C194" s="843"/>
      <c r="D194" s="843"/>
      <c r="E194" s="843"/>
      <c r="F194" s="843"/>
      <c r="G194" s="843"/>
      <c r="H194" s="843"/>
      <c r="I194" s="843"/>
      <c r="J194" s="843"/>
      <c r="K194" s="843"/>
      <c r="L194" s="843"/>
      <c r="M194" s="843"/>
      <c r="N194" s="843"/>
      <c r="O194" s="843"/>
      <c r="P194" s="843"/>
      <c r="Q194" s="843"/>
    </row>
    <row r="195" spans="2:17" s="601" customFormat="1" ht="22.5">
      <c r="B195" s="711"/>
      <c r="C195" s="843"/>
      <c r="D195" s="843"/>
      <c r="E195" s="843"/>
      <c r="F195" s="843"/>
      <c r="G195" s="843"/>
      <c r="H195" s="843"/>
      <c r="I195" s="843"/>
      <c r="J195" s="843"/>
      <c r="K195" s="843"/>
      <c r="L195" s="843"/>
      <c r="M195" s="843"/>
      <c r="N195" s="843"/>
      <c r="O195" s="843"/>
      <c r="P195" s="843"/>
      <c r="Q195" s="843"/>
    </row>
    <row r="196" spans="2:17" s="601" customFormat="1" ht="22.5">
      <c r="B196" s="711"/>
      <c r="C196" s="843"/>
      <c r="D196" s="843"/>
      <c r="E196" s="843"/>
      <c r="F196" s="843"/>
      <c r="G196" s="843"/>
      <c r="H196" s="843"/>
      <c r="I196" s="843"/>
      <c r="J196" s="843"/>
      <c r="K196" s="843"/>
      <c r="L196" s="843"/>
      <c r="M196" s="843"/>
      <c r="N196" s="843"/>
      <c r="O196" s="843"/>
      <c r="P196" s="843"/>
      <c r="Q196" s="843"/>
    </row>
    <row r="197" spans="2:17" s="601" customFormat="1" ht="22.5">
      <c r="B197" s="711"/>
      <c r="C197" s="843"/>
      <c r="D197" s="843"/>
      <c r="E197" s="843"/>
      <c r="F197" s="843"/>
      <c r="G197" s="843"/>
      <c r="H197" s="843"/>
      <c r="I197" s="843"/>
      <c r="J197" s="843"/>
      <c r="K197" s="843"/>
      <c r="L197" s="843"/>
      <c r="M197" s="843"/>
      <c r="N197" s="843"/>
      <c r="O197" s="843"/>
      <c r="P197" s="843"/>
      <c r="Q197" s="843"/>
    </row>
    <row r="198" spans="2:17" s="601" customFormat="1" ht="22.5">
      <c r="B198" s="711"/>
      <c r="C198" s="843"/>
      <c r="D198" s="843"/>
      <c r="E198" s="843"/>
      <c r="F198" s="843"/>
      <c r="G198" s="843"/>
      <c r="H198" s="843"/>
      <c r="I198" s="843"/>
      <c r="J198" s="843"/>
      <c r="K198" s="843"/>
      <c r="L198" s="843"/>
      <c r="M198" s="843"/>
      <c r="N198" s="843"/>
      <c r="O198" s="843"/>
      <c r="P198" s="843"/>
      <c r="Q198" s="843"/>
    </row>
    <row r="199" spans="2:17" s="601" customFormat="1" ht="22.5">
      <c r="B199" s="711"/>
      <c r="C199" s="843"/>
      <c r="D199" s="843"/>
      <c r="E199" s="843"/>
      <c r="F199" s="843"/>
      <c r="G199" s="843"/>
      <c r="H199" s="843"/>
      <c r="I199" s="843"/>
      <c r="J199" s="843"/>
      <c r="K199" s="843"/>
      <c r="L199" s="843"/>
      <c r="M199" s="843"/>
      <c r="N199" s="843"/>
      <c r="O199" s="843"/>
      <c r="P199" s="843"/>
      <c r="Q199" s="843"/>
    </row>
    <row r="200" spans="2:17" s="601" customFormat="1" ht="22.5">
      <c r="B200" s="711"/>
      <c r="C200" s="843"/>
      <c r="D200" s="843"/>
      <c r="E200" s="843"/>
      <c r="F200" s="843"/>
      <c r="G200" s="843"/>
      <c r="H200" s="843"/>
      <c r="I200" s="843"/>
      <c r="J200" s="843"/>
      <c r="K200" s="843"/>
      <c r="L200" s="843"/>
      <c r="M200" s="843"/>
      <c r="N200" s="843"/>
      <c r="O200" s="843"/>
      <c r="P200" s="843"/>
      <c r="Q200" s="843"/>
    </row>
    <row r="201" spans="2:17" s="601" customFormat="1" ht="22.5">
      <c r="B201" s="711"/>
      <c r="C201" s="843"/>
      <c r="D201" s="843"/>
      <c r="E201" s="843"/>
      <c r="F201" s="843"/>
      <c r="G201" s="843"/>
      <c r="H201" s="843"/>
      <c r="I201" s="843"/>
      <c r="J201" s="843"/>
      <c r="K201" s="843"/>
      <c r="L201" s="843"/>
      <c r="M201" s="843"/>
      <c r="N201" s="843"/>
      <c r="O201" s="843"/>
      <c r="P201" s="843"/>
      <c r="Q201" s="843"/>
    </row>
    <row r="202" spans="2:17" s="601" customFormat="1" ht="22.5">
      <c r="B202" s="711"/>
      <c r="C202" s="843"/>
      <c r="D202" s="843"/>
      <c r="E202" s="843"/>
      <c r="F202" s="843"/>
      <c r="G202" s="843"/>
      <c r="H202" s="843"/>
      <c r="I202" s="843"/>
      <c r="J202" s="843"/>
      <c r="K202" s="843"/>
      <c r="L202" s="843"/>
      <c r="M202" s="843"/>
      <c r="N202" s="843"/>
      <c r="O202" s="843"/>
      <c r="P202" s="843"/>
      <c r="Q202" s="843"/>
    </row>
    <row r="203" spans="2:17" s="601" customFormat="1" ht="22.5">
      <c r="B203" s="711"/>
      <c r="C203" s="843"/>
      <c r="D203" s="843"/>
      <c r="E203" s="843"/>
      <c r="F203" s="843"/>
      <c r="G203" s="843"/>
      <c r="H203" s="843"/>
      <c r="I203" s="843"/>
      <c r="J203" s="843"/>
      <c r="K203" s="843"/>
      <c r="L203" s="843"/>
      <c r="M203" s="843"/>
      <c r="N203" s="843"/>
      <c r="O203" s="843"/>
      <c r="P203" s="843"/>
      <c r="Q203" s="843"/>
    </row>
    <row r="204" spans="2:17" s="601" customFormat="1" ht="22.5">
      <c r="B204" s="711"/>
      <c r="C204" s="843"/>
      <c r="D204" s="843"/>
      <c r="E204" s="843"/>
      <c r="F204" s="843"/>
      <c r="G204" s="843"/>
      <c r="H204" s="843"/>
      <c r="I204" s="843"/>
      <c r="J204" s="843"/>
      <c r="K204" s="843"/>
      <c r="L204" s="843"/>
      <c r="M204" s="843"/>
      <c r="N204" s="843"/>
      <c r="O204" s="843"/>
      <c r="P204" s="843"/>
      <c r="Q204" s="843"/>
    </row>
    <row r="205" spans="2:17" s="601" customFormat="1" ht="22.5">
      <c r="B205" s="711"/>
      <c r="C205" s="843"/>
      <c r="D205" s="843"/>
      <c r="E205" s="843"/>
      <c r="F205" s="843"/>
      <c r="G205" s="843"/>
      <c r="H205" s="843"/>
      <c r="I205" s="843"/>
      <c r="J205" s="843"/>
      <c r="K205" s="843"/>
      <c r="L205" s="843"/>
      <c r="M205" s="843"/>
      <c r="N205" s="843"/>
      <c r="O205" s="843"/>
      <c r="P205" s="843"/>
      <c r="Q205" s="843"/>
    </row>
    <row r="206" spans="2:17" s="601" customFormat="1" ht="22.5">
      <c r="B206" s="711"/>
      <c r="C206" s="843"/>
      <c r="D206" s="843"/>
      <c r="E206" s="843"/>
      <c r="F206" s="843"/>
      <c r="G206" s="843"/>
      <c r="H206" s="843"/>
      <c r="I206" s="843"/>
      <c r="J206" s="843"/>
      <c r="K206" s="843"/>
      <c r="L206" s="843"/>
      <c r="M206" s="843"/>
      <c r="N206" s="843"/>
      <c r="O206" s="843"/>
      <c r="P206" s="843"/>
      <c r="Q206" s="843"/>
    </row>
    <row r="207" spans="2:17" s="601" customFormat="1" ht="22.5">
      <c r="B207" s="711"/>
      <c r="C207" s="843"/>
      <c r="D207" s="843"/>
      <c r="E207" s="843"/>
      <c r="F207" s="843"/>
      <c r="G207" s="843"/>
      <c r="H207" s="843"/>
      <c r="I207" s="843"/>
      <c r="J207" s="843"/>
      <c r="K207" s="843"/>
      <c r="L207" s="843"/>
      <c r="M207" s="843"/>
      <c r="N207" s="843"/>
      <c r="O207" s="843"/>
      <c r="P207" s="843"/>
      <c r="Q207" s="843"/>
    </row>
    <row r="208" spans="2:17" s="601" customFormat="1" ht="22.5">
      <c r="B208" s="711"/>
      <c r="C208" s="843"/>
      <c r="D208" s="843"/>
      <c r="E208" s="843"/>
      <c r="F208" s="843"/>
      <c r="G208" s="843"/>
      <c r="H208" s="843"/>
      <c r="I208" s="843"/>
      <c r="J208" s="843"/>
      <c r="K208" s="843"/>
      <c r="L208" s="843"/>
      <c r="M208" s="843"/>
      <c r="N208" s="843"/>
      <c r="O208" s="843"/>
      <c r="P208" s="843"/>
      <c r="Q208" s="843"/>
    </row>
    <row r="209" spans="2:17" s="601" customFormat="1" ht="22.5">
      <c r="B209" s="711"/>
      <c r="C209" s="843"/>
      <c r="D209" s="843"/>
      <c r="E209" s="843"/>
      <c r="F209" s="843"/>
      <c r="G209" s="843"/>
      <c r="H209" s="843"/>
      <c r="I209" s="843"/>
      <c r="J209" s="843"/>
      <c r="K209" s="843"/>
      <c r="L209" s="843"/>
      <c r="M209" s="843"/>
      <c r="N209" s="843"/>
      <c r="O209" s="843"/>
      <c r="P209" s="843"/>
      <c r="Q209" s="843"/>
    </row>
    <row r="210" spans="2:17" s="601" customFormat="1" ht="22.5">
      <c r="B210" s="711"/>
      <c r="C210" s="843"/>
      <c r="D210" s="843"/>
      <c r="E210" s="843"/>
      <c r="F210" s="843"/>
      <c r="G210" s="843"/>
      <c r="H210" s="843"/>
      <c r="I210" s="843"/>
      <c r="J210" s="843"/>
      <c r="K210" s="843"/>
      <c r="L210" s="843"/>
      <c r="M210" s="843"/>
      <c r="N210" s="843"/>
      <c r="O210" s="843"/>
      <c r="P210" s="843"/>
      <c r="Q210" s="843"/>
    </row>
    <row r="211" spans="2:17" s="601" customFormat="1" ht="22.5">
      <c r="B211" s="711"/>
      <c r="C211" s="843"/>
      <c r="D211" s="843"/>
      <c r="E211" s="843"/>
      <c r="F211" s="843"/>
      <c r="G211" s="843"/>
      <c r="H211" s="843"/>
      <c r="I211" s="843"/>
      <c r="J211" s="843"/>
      <c r="K211" s="843"/>
      <c r="L211" s="843"/>
      <c r="M211" s="843"/>
      <c r="N211" s="843"/>
      <c r="O211" s="843"/>
      <c r="P211" s="843"/>
      <c r="Q211" s="843"/>
    </row>
    <row r="212" spans="2:17" s="601" customFormat="1" ht="22.5">
      <c r="B212" s="711"/>
      <c r="C212" s="843"/>
      <c r="D212" s="843"/>
      <c r="E212" s="843"/>
      <c r="F212" s="843"/>
      <c r="G212" s="843"/>
      <c r="H212" s="843"/>
      <c r="I212" s="843"/>
      <c r="J212" s="843"/>
      <c r="K212" s="843"/>
      <c r="L212" s="843"/>
      <c r="M212" s="843"/>
      <c r="N212" s="843"/>
      <c r="O212" s="843"/>
      <c r="P212" s="843"/>
      <c r="Q212" s="843"/>
    </row>
    <row r="213" spans="2:17" s="601" customFormat="1" ht="22.5">
      <c r="B213" s="711"/>
      <c r="C213" s="843"/>
      <c r="D213" s="843"/>
      <c r="E213" s="843"/>
      <c r="F213" s="843"/>
      <c r="G213" s="843"/>
      <c r="H213" s="843"/>
      <c r="I213" s="843"/>
      <c r="J213" s="843"/>
      <c r="K213" s="843"/>
      <c r="L213" s="843"/>
      <c r="M213" s="843"/>
      <c r="N213" s="843"/>
      <c r="O213" s="843"/>
      <c r="P213" s="843"/>
      <c r="Q213" s="843"/>
    </row>
    <row r="214" spans="2:17" s="601" customFormat="1" ht="22.5">
      <c r="B214" s="711"/>
      <c r="C214" s="843"/>
      <c r="D214" s="843"/>
      <c r="E214" s="843"/>
      <c r="F214" s="843"/>
      <c r="G214" s="843"/>
      <c r="H214" s="843"/>
      <c r="I214" s="843"/>
      <c r="J214" s="843"/>
      <c r="K214" s="843"/>
      <c r="L214" s="843"/>
      <c r="M214" s="843"/>
      <c r="N214" s="843"/>
      <c r="O214" s="843"/>
      <c r="P214" s="843"/>
      <c r="Q214" s="843"/>
    </row>
    <row r="215" spans="2:17" s="601" customFormat="1" ht="22.5">
      <c r="B215" s="711"/>
      <c r="C215" s="843"/>
      <c r="D215" s="843"/>
      <c r="E215" s="843"/>
      <c r="F215" s="843"/>
      <c r="G215" s="843"/>
      <c r="H215" s="843"/>
      <c r="I215" s="843"/>
      <c r="J215" s="843"/>
      <c r="K215" s="843"/>
      <c r="L215" s="843"/>
      <c r="M215" s="843"/>
      <c r="N215" s="843"/>
      <c r="O215" s="843"/>
      <c r="P215" s="843"/>
      <c r="Q215" s="843"/>
    </row>
    <row r="216" spans="2:17" s="601" customFormat="1" ht="22.5">
      <c r="B216" s="711"/>
      <c r="C216" s="843"/>
      <c r="D216" s="843"/>
      <c r="E216" s="843"/>
      <c r="F216" s="843"/>
      <c r="G216" s="843"/>
      <c r="H216" s="843"/>
      <c r="I216" s="843"/>
      <c r="J216" s="843"/>
      <c r="K216" s="843"/>
      <c r="L216" s="843"/>
      <c r="M216" s="843"/>
      <c r="N216" s="843"/>
      <c r="O216" s="843"/>
      <c r="P216" s="843"/>
      <c r="Q216" s="843"/>
    </row>
    <row r="217" spans="2:17" s="601" customFormat="1" ht="22.5">
      <c r="B217" s="711"/>
      <c r="C217" s="843"/>
      <c r="D217" s="843"/>
      <c r="E217" s="843"/>
      <c r="F217" s="843"/>
      <c r="G217" s="843"/>
      <c r="H217" s="843"/>
      <c r="I217" s="843"/>
      <c r="J217" s="843"/>
      <c r="K217" s="843"/>
      <c r="L217" s="843"/>
      <c r="M217" s="843"/>
      <c r="N217" s="843"/>
      <c r="O217" s="843"/>
      <c r="P217" s="843"/>
      <c r="Q217" s="843"/>
    </row>
    <row r="218" spans="2:17" s="601" customFormat="1" ht="22.5">
      <c r="B218" s="711"/>
      <c r="C218" s="843"/>
      <c r="D218" s="843"/>
      <c r="E218" s="843"/>
      <c r="F218" s="843"/>
      <c r="G218" s="843"/>
      <c r="H218" s="843"/>
      <c r="I218" s="843"/>
      <c r="J218" s="843"/>
      <c r="K218" s="843"/>
      <c r="L218" s="843"/>
      <c r="M218" s="843"/>
      <c r="N218" s="843"/>
      <c r="O218" s="843"/>
      <c r="P218" s="843"/>
      <c r="Q218" s="843"/>
    </row>
    <row r="219" spans="2:17" s="601" customFormat="1" ht="22.5">
      <c r="B219" s="711"/>
      <c r="C219" s="843"/>
      <c r="D219" s="843"/>
      <c r="E219" s="843"/>
      <c r="F219" s="843"/>
      <c r="G219" s="843"/>
      <c r="H219" s="843"/>
      <c r="I219" s="843"/>
      <c r="J219" s="843"/>
      <c r="K219" s="843"/>
      <c r="L219" s="843"/>
      <c r="M219" s="843"/>
      <c r="N219" s="843"/>
      <c r="O219" s="843"/>
      <c r="P219" s="843"/>
      <c r="Q219" s="843"/>
    </row>
    <row r="220" spans="2:17" s="601" customFormat="1" ht="22.5">
      <c r="B220" s="711"/>
      <c r="C220" s="843"/>
      <c r="D220" s="843"/>
      <c r="E220" s="843"/>
      <c r="F220" s="843"/>
      <c r="G220" s="843"/>
      <c r="H220" s="843"/>
      <c r="I220" s="843"/>
      <c r="J220" s="843"/>
      <c r="K220" s="843"/>
      <c r="L220" s="843"/>
      <c r="M220" s="843"/>
      <c r="N220" s="843"/>
      <c r="O220" s="843"/>
      <c r="P220" s="843"/>
      <c r="Q220" s="843"/>
    </row>
    <row r="221" spans="2:17" s="601" customFormat="1" ht="22.5">
      <c r="B221" s="711"/>
      <c r="C221" s="843"/>
      <c r="D221" s="843"/>
      <c r="E221" s="843"/>
      <c r="F221" s="843"/>
      <c r="G221" s="843"/>
      <c r="H221" s="843"/>
      <c r="I221" s="843"/>
      <c r="J221" s="843"/>
      <c r="K221" s="843"/>
      <c r="L221" s="843"/>
      <c r="M221" s="843"/>
      <c r="N221" s="843"/>
      <c r="O221" s="843"/>
      <c r="P221" s="843"/>
      <c r="Q221" s="843"/>
    </row>
    <row r="222" spans="2:17" s="601" customFormat="1" ht="22.5">
      <c r="B222" s="711"/>
      <c r="C222" s="843"/>
      <c r="D222" s="843"/>
      <c r="E222" s="843"/>
      <c r="F222" s="843"/>
      <c r="G222" s="843"/>
      <c r="H222" s="843"/>
      <c r="I222" s="843"/>
      <c r="J222" s="843"/>
      <c r="K222" s="843"/>
      <c r="L222" s="843"/>
      <c r="M222" s="843"/>
      <c r="N222" s="843"/>
      <c r="O222" s="843"/>
      <c r="P222" s="843"/>
      <c r="Q222" s="843"/>
    </row>
    <row r="223" spans="2:17" s="601" customFormat="1" ht="22.5">
      <c r="B223" s="711"/>
      <c r="C223" s="843"/>
      <c r="D223" s="843"/>
      <c r="E223" s="843"/>
      <c r="F223" s="843"/>
      <c r="G223" s="843"/>
      <c r="H223" s="843"/>
      <c r="I223" s="843"/>
      <c r="J223" s="843"/>
      <c r="K223" s="843"/>
      <c r="L223" s="843"/>
      <c r="M223" s="843"/>
      <c r="N223" s="843"/>
      <c r="O223" s="843"/>
      <c r="P223" s="843"/>
      <c r="Q223" s="843"/>
    </row>
    <row r="224" spans="2:17" s="601" customFormat="1" ht="22.5">
      <c r="B224" s="711"/>
      <c r="C224" s="843"/>
      <c r="D224" s="843"/>
      <c r="E224" s="843"/>
      <c r="F224" s="843"/>
      <c r="G224" s="843"/>
      <c r="H224" s="843"/>
      <c r="I224" s="843"/>
      <c r="J224" s="843"/>
      <c r="K224" s="843"/>
      <c r="L224" s="843"/>
      <c r="M224" s="843"/>
      <c r="N224" s="843"/>
      <c r="O224" s="843"/>
      <c r="P224" s="843"/>
      <c r="Q224" s="843"/>
    </row>
    <row r="225" spans="2:17" s="601" customFormat="1" ht="22.5">
      <c r="B225" s="711"/>
      <c r="C225" s="843"/>
      <c r="D225" s="843"/>
      <c r="E225" s="843"/>
      <c r="F225" s="843"/>
      <c r="G225" s="843"/>
      <c r="H225" s="843"/>
      <c r="I225" s="843"/>
      <c r="J225" s="843"/>
      <c r="K225" s="843"/>
      <c r="L225" s="843"/>
      <c r="M225" s="843"/>
      <c r="N225" s="843"/>
      <c r="O225" s="843"/>
      <c r="P225" s="843"/>
      <c r="Q225" s="843"/>
    </row>
    <row r="226" spans="2:17" s="601" customFormat="1" ht="22.5">
      <c r="B226" s="711"/>
      <c r="C226" s="843"/>
      <c r="D226" s="843"/>
      <c r="E226" s="843"/>
      <c r="F226" s="843"/>
      <c r="G226" s="843"/>
      <c r="H226" s="843"/>
      <c r="I226" s="843"/>
      <c r="J226" s="843"/>
      <c r="K226" s="843"/>
      <c r="L226" s="843"/>
      <c r="M226" s="843"/>
      <c r="N226" s="843"/>
      <c r="O226" s="843"/>
      <c r="P226" s="843"/>
      <c r="Q226" s="843"/>
    </row>
    <row r="227" spans="2:17" s="601" customFormat="1" ht="22.5">
      <c r="B227" s="711"/>
      <c r="C227" s="843"/>
      <c r="D227" s="843"/>
      <c r="E227" s="843"/>
      <c r="F227" s="843"/>
      <c r="G227" s="843"/>
      <c r="H227" s="843"/>
      <c r="I227" s="843"/>
      <c r="J227" s="843"/>
      <c r="K227" s="843"/>
      <c r="L227" s="843"/>
      <c r="M227" s="843"/>
      <c r="N227" s="843"/>
      <c r="O227" s="843"/>
      <c r="P227" s="843"/>
      <c r="Q227" s="843"/>
    </row>
    <row r="228" spans="2:17" s="601" customFormat="1" ht="22.5">
      <c r="B228" s="711"/>
      <c r="C228" s="843"/>
      <c r="D228" s="843"/>
      <c r="E228" s="843"/>
      <c r="F228" s="843"/>
      <c r="G228" s="843"/>
      <c r="H228" s="843"/>
      <c r="I228" s="843"/>
      <c r="J228" s="843"/>
      <c r="K228" s="843"/>
      <c r="L228" s="843"/>
      <c r="M228" s="843"/>
      <c r="N228" s="843"/>
      <c r="O228" s="843"/>
      <c r="P228" s="843"/>
      <c r="Q228" s="843"/>
    </row>
    <row r="229" spans="2:17" s="601" customFormat="1" ht="22.5">
      <c r="B229" s="711"/>
      <c r="C229" s="843"/>
      <c r="D229" s="843"/>
      <c r="E229" s="843"/>
      <c r="F229" s="843"/>
      <c r="G229" s="843"/>
      <c r="H229" s="843"/>
      <c r="I229" s="843"/>
      <c r="J229" s="843"/>
      <c r="K229" s="843"/>
      <c r="L229" s="843"/>
      <c r="M229" s="843"/>
      <c r="N229" s="843"/>
      <c r="O229" s="843"/>
      <c r="P229" s="843"/>
      <c r="Q229" s="843"/>
    </row>
    <row r="230" spans="2:17" s="601" customFormat="1" ht="22.5">
      <c r="B230" s="711"/>
      <c r="C230" s="843"/>
      <c r="D230" s="843"/>
      <c r="E230" s="843"/>
      <c r="F230" s="843"/>
      <c r="G230" s="843"/>
      <c r="H230" s="843"/>
      <c r="I230" s="843"/>
      <c r="J230" s="843"/>
      <c r="K230" s="843"/>
      <c r="L230" s="843"/>
      <c r="M230" s="843"/>
      <c r="N230" s="843"/>
      <c r="O230" s="843"/>
      <c r="P230" s="843"/>
      <c r="Q230" s="843"/>
    </row>
    <row r="231" spans="2:17" s="601" customFormat="1" ht="22.5">
      <c r="B231" s="711"/>
      <c r="C231" s="843"/>
      <c r="D231" s="843"/>
      <c r="E231" s="843"/>
      <c r="F231" s="843"/>
      <c r="G231" s="843"/>
      <c r="H231" s="843"/>
      <c r="I231" s="843"/>
      <c r="J231" s="843"/>
      <c r="K231" s="843"/>
      <c r="L231" s="843"/>
      <c r="M231" s="843"/>
      <c r="N231" s="843"/>
      <c r="O231" s="843"/>
      <c r="P231" s="843"/>
      <c r="Q231" s="843"/>
    </row>
    <row r="232" spans="2:17" s="601" customFormat="1" ht="22.5">
      <c r="B232" s="711"/>
      <c r="C232" s="843"/>
      <c r="D232" s="843"/>
      <c r="E232" s="843"/>
      <c r="F232" s="843"/>
      <c r="G232" s="843"/>
      <c r="H232" s="843"/>
      <c r="I232" s="843"/>
      <c r="J232" s="843"/>
      <c r="K232" s="843"/>
      <c r="L232" s="843"/>
      <c r="M232" s="843"/>
      <c r="N232" s="843"/>
      <c r="O232" s="843"/>
      <c r="P232" s="843"/>
      <c r="Q232" s="843"/>
    </row>
    <row r="233" spans="2:17" s="601" customFormat="1" ht="22.5">
      <c r="B233" s="711"/>
      <c r="C233" s="843"/>
      <c r="D233" s="843"/>
      <c r="E233" s="843"/>
      <c r="F233" s="843"/>
      <c r="G233" s="843"/>
      <c r="H233" s="843"/>
      <c r="I233" s="843"/>
      <c r="J233" s="843"/>
      <c r="K233" s="843"/>
      <c r="L233" s="843"/>
      <c r="M233" s="843"/>
      <c r="N233" s="843"/>
      <c r="O233" s="843"/>
      <c r="P233" s="843"/>
      <c r="Q233" s="843"/>
    </row>
    <row r="234" spans="2:17" s="601" customFormat="1" ht="22.5">
      <c r="B234" s="711"/>
      <c r="C234" s="843"/>
      <c r="D234" s="843"/>
      <c r="E234" s="843"/>
      <c r="F234" s="843"/>
      <c r="G234" s="843"/>
      <c r="H234" s="843"/>
      <c r="I234" s="843"/>
      <c r="J234" s="843"/>
      <c r="K234" s="843"/>
      <c r="L234" s="843"/>
      <c r="M234" s="843"/>
      <c r="N234" s="843"/>
      <c r="O234" s="843"/>
      <c r="P234" s="843"/>
      <c r="Q234" s="843"/>
    </row>
    <row r="235" spans="2:17" s="601" customFormat="1" ht="22.5">
      <c r="B235" s="711"/>
      <c r="C235" s="843"/>
      <c r="D235" s="843"/>
      <c r="E235" s="843"/>
      <c r="F235" s="843"/>
      <c r="G235" s="843"/>
      <c r="H235" s="843"/>
      <c r="I235" s="843"/>
      <c r="J235" s="843"/>
      <c r="K235" s="843"/>
      <c r="L235" s="843"/>
      <c r="M235" s="843"/>
      <c r="N235" s="843"/>
      <c r="O235" s="843"/>
      <c r="P235" s="843"/>
      <c r="Q235" s="843"/>
    </row>
    <row r="236" spans="2:17" s="601" customFormat="1" ht="22.5">
      <c r="B236" s="711"/>
      <c r="C236" s="843"/>
      <c r="D236" s="843"/>
      <c r="E236" s="843"/>
      <c r="F236" s="843"/>
      <c r="G236" s="843"/>
      <c r="H236" s="843"/>
      <c r="I236" s="843"/>
      <c r="J236" s="843"/>
      <c r="K236" s="843"/>
      <c r="L236" s="843"/>
      <c r="M236" s="843"/>
      <c r="N236" s="843"/>
      <c r="O236" s="843"/>
      <c r="P236" s="843"/>
      <c r="Q236" s="843"/>
    </row>
    <row r="237" spans="2:17" s="601" customFormat="1" ht="22.5">
      <c r="B237" s="711"/>
      <c r="C237" s="843"/>
      <c r="D237" s="843"/>
      <c r="E237" s="843"/>
      <c r="F237" s="843"/>
      <c r="G237" s="843"/>
      <c r="H237" s="843"/>
      <c r="I237" s="843"/>
      <c r="J237" s="843"/>
      <c r="K237" s="843"/>
      <c r="L237" s="843"/>
      <c r="M237" s="843"/>
      <c r="N237" s="843"/>
      <c r="O237" s="843"/>
      <c r="P237" s="843"/>
      <c r="Q237" s="843"/>
    </row>
    <row r="238" spans="2:17" s="601" customFormat="1" ht="22.5">
      <c r="B238" s="711"/>
      <c r="C238" s="843"/>
      <c r="D238" s="843"/>
      <c r="E238" s="843"/>
      <c r="F238" s="843"/>
      <c r="G238" s="843"/>
      <c r="H238" s="843"/>
      <c r="I238" s="843"/>
      <c r="J238" s="843"/>
      <c r="K238" s="843"/>
      <c r="L238" s="843"/>
      <c r="M238" s="843"/>
      <c r="N238" s="843"/>
      <c r="O238" s="843"/>
      <c r="P238" s="843"/>
      <c r="Q238" s="843"/>
    </row>
    <row r="239" spans="2:17" s="601" customFormat="1" ht="22.5">
      <c r="B239" s="711"/>
      <c r="C239" s="843"/>
      <c r="D239" s="843"/>
      <c r="E239" s="843"/>
      <c r="F239" s="843"/>
      <c r="G239" s="843"/>
      <c r="H239" s="843"/>
      <c r="I239" s="843"/>
      <c r="J239" s="843"/>
      <c r="K239" s="843"/>
      <c r="L239" s="843"/>
      <c r="M239" s="843"/>
      <c r="N239" s="843"/>
      <c r="O239" s="843"/>
      <c r="P239" s="843"/>
      <c r="Q239" s="843"/>
    </row>
    <row r="240" spans="2:17" s="601" customFormat="1" ht="22.5">
      <c r="B240" s="711"/>
      <c r="C240" s="843"/>
      <c r="D240" s="843"/>
      <c r="E240" s="843"/>
      <c r="F240" s="843"/>
      <c r="G240" s="843"/>
      <c r="H240" s="843"/>
      <c r="I240" s="843"/>
      <c r="J240" s="843"/>
      <c r="K240" s="843"/>
      <c r="L240" s="843"/>
      <c r="M240" s="843"/>
      <c r="N240" s="843"/>
      <c r="O240" s="843"/>
      <c r="P240" s="843"/>
      <c r="Q240" s="843"/>
    </row>
    <row r="241" spans="2:17" s="601" customFormat="1" ht="22.5">
      <c r="B241" s="711"/>
      <c r="C241" s="843"/>
      <c r="D241" s="843"/>
      <c r="E241" s="843"/>
      <c r="F241" s="843"/>
      <c r="G241" s="843"/>
      <c r="H241" s="843"/>
      <c r="I241" s="843"/>
      <c r="J241" s="843"/>
      <c r="K241" s="843"/>
      <c r="L241" s="843"/>
      <c r="M241" s="843"/>
      <c r="N241" s="843"/>
      <c r="O241" s="843"/>
      <c r="P241" s="843"/>
      <c r="Q241" s="843"/>
    </row>
    <row r="242" spans="2:17" s="601" customFormat="1" ht="22.5">
      <c r="B242" s="711"/>
      <c r="C242" s="843"/>
      <c r="D242" s="843"/>
      <c r="E242" s="843"/>
      <c r="F242" s="843"/>
      <c r="G242" s="843"/>
      <c r="H242" s="843"/>
      <c r="I242" s="843"/>
      <c r="J242" s="843"/>
      <c r="K242" s="843"/>
      <c r="L242" s="843"/>
      <c r="M242" s="843"/>
      <c r="N242" s="843"/>
      <c r="O242" s="843"/>
      <c r="P242" s="843"/>
      <c r="Q242" s="843"/>
    </row>
    <row r="243" spans="2:17" s="601" customFormat="1" ht="22.5">
      <c r="B243" s="711"/>
      <c r="C243" s="843"/>
      <c r="D243" s="843"/>
      <c r="E243" s="843"/>
      <c r="F243" s="843"/>
      <c r="G243" s="843"/>
      <c r="H243" s="843"/>
      <c r="I243" s="843"/>
      <c r="J243" s="843"/>
      <c r="K243" s="843"/>
      <c r="L243" s="843"/>
      <c r="M243" s="843"/>
      <c r="N243" s="843"/>
      <c r="O243" s="843"/>
      <c r="P243" s="843"/>
      <c r="Q243" s="843"/>
    </row>
    <row r="244" spans="2:17" s="601" customFormat="1" ht="22.5">
      <c r="B244" s="711"/>
      <c r="C244" s="843"/>
      <c r="D244" s="843"/>
      <c r="E244" s="843"/>
      <c r="F244" s="843"/>
      <c r="G244" s="843"/>
      <c r="H244" s="843"/>
      <c r="I244" s="843"/>
      <c r="J244" s="843"/>
      <c r="K244" s="843"/>
      <c r="L244" s="843"/>
      <c r="M244" s="843"/>
      <c r="N244" s="843"/>
      <c r="O244" s="843"/>
      <c r="P244" s="843"/>
      <c r="Q244" s="843"/>
    </row>
    <row r="245" spans="2:17" s="601" customFormat="1" ht="22.5">
      <c r="B245" s="711"/>
      <c r="C245" s="843"/>
      <c r="D245" s="843"/>
      <c r="E245" s="843"/>
      <c r="F245" s="843"/>
      <c r="G245" s="843"/>
      <c r="H245" s="843"/>
      <c r="I245" s="843"/>
      <c r="J245" s="843"/>
      <c r="K245" s="843"/>
      <c r="L245" s="843"/>
      <c r="M245" s="843"/>
      <c r="N245" s="843"/>
      <c r="O245" s="843"/>
      <c r="P245" s="843"/>
      <c r="Q245" s="843"/>
    </row>
    <row r="246" spans="2:17" s="601" customFormat="1" ht="22.5">
      <c r="B246" s="711"/>
      <c r="C246" s="843"/>
      <c r="D246" s="843"/>
      <c r="E246" s="843"/>
      <c r="F246" s="843"/>
      <c r="G246" s="843"/>
      <c r="H246" s="843"/>
      <c r="I246" s="843"/>
      <c r="J246" s="843"/>
      <c r="K246" s="843"/>
      <c r="L246" s="843"/>
      <c r="M246" s="843"/>
      <c r="N246" s="843"/>
      <c r="O246" s="843"/>
      <c r="P246" s="843"/>
      <c r="Q246" s="843"/>
    </row>
    <row r="247" spans="2:17" s="601" customFormat="1" ht="22.5">
      <c r="B247" s="711"/>
      <c r="C247" s="843"/>
      <c r="D247" s="843"/>
      <c r="E247" s="843"/>
      <c r="F247" s="843"/>
      <c r="G247" s="843"/>
      <c r="H247" s="843"/>
      <c r="I247" s="843"/>
      <c r="J247" s="843"/>
      <c r="K247" s="843"/>
      <c r="L247" s="843"/>
      <c r="M247" s="843"/>
      <c r="N247" s="843"/>
      <c r="O247" s="843"/>
      <c r="P247" s="843"/>
      <c r="Q247" s="843"/>
    </row>
    <row r="248" spans="2:17" s="601" customFormat="1" ht="22.5">
      <c r="B248" s="711"/>
      <c r="C248" s="843"/>
      <c r="D248" s="843"/>
      <c r="E248" s="843"/>
      <c r="F248" s="843"/>
      <c r="G248" s="843"/>
      <c r="H248" s="843"/>
      <c r="I248" s="843"/>
      <c r="J248" s="843"/>
      <c r="K248" s="843"/>
      <c r="L248" s="843"/>
      <c r="M248" s="843"/>
      <c r="N248" s="843"/>
      <c r="O248" s="843"/>
      <c r="P248" s="843"/>
      <c r="Q248" s="843"/>
    </row>
    <row r="249" spans="2:17" s="601" customFormat="1" ht="22.5">
      <c r="B249" s="711"/>
      <c r="C249" s="843"/>
      <c r="D249" s="843"/>
      <c r="E249" s="843"/>
      <c r="F249" s="843"/>
      <c r="G249" s="843"/>
      <c r="H249" s="843"/>
      <c r="I249" s="843"/>
      <c r="J249" s="843"/>
      <c r="K249" s="843"/>
      <c r="L249" s="843"/>
      <c r="M249" s="843"/>
      <c r="N249" s="843"/>
      <c r="O249" s="843"/>
      <c r="P249" s="843"/>
      <c r="Q249" s="843"/>
    </row>
    <row r="250" spans="2:17" s="601" customFormat="1" ht="22.5">
      <c r="B250" s="711"/>
      <c r="C250" s="843"/>
      <c r="D250" s="843"/>
      <c r="E250" s="843"/>
      <c r="F250" s="843"/>
      <c r="G250" s="843"/>
      <c r="H250" s="843"/>
      <c r="I250" s="843"/>
      <c r="J250" s="843"/>
      <c r="K250" s="843"/>
      <c r="L250" s="843"/>
      <c r="M250" s="843"/>
      <c r="N250" s="843"/>
      <c r="O250" s="843"/>
      <c r="P250" s="843"/>
      <c r="Q250" s="843"/>
    </row>
    <row r="251" spans="2:17" s="601" customFormat="1" ht="22.5">
      <c r="B251" s="711"/>
      <c r="C251" s="843"/>
      <c r="D251" s="843"/>
      <c r="E251" s="843"/>
      <c r="F251" s="843"/>
      <c r="G251" s="843"/>
      <c r="H251" s="843"/>
      <c r="I251" s="843"/>
      <c r="J251" s="843"/>
      <c r="K251" s="843"/>
      <c r="L251" s="843"/>
      <c r="M251" s="843"/>
      <c r="N251" s="843"/>
      <c r="O251" s="843"/>
      <c r="P251" s="843"/>
      <c r="Q251" s="843"/>
    </row>
    <row r="252" spans="2:17" s="601" customFormat="1" ht="22.5">
      <c r="B252" s="711"/>
      <c r="C252" s="843"/>
      <c r="D252" s="843"/>
      <c r="E252" s="843"/>
      <c r="F252" s="843"/>
      <c r="G252" s="843"/>
      <c r="H252" s="843"/>
      <c r="I252" s="843"/>
      <c r="J252" s="843"/>
      <c r="K252" s="843"/>
      <c r="L252" s="843"/>
      <c r="M252" s="843"/>
      <c r="N252" s="843"/>
      <c r="O252" s="843"/>
      <c r="P252" s="843"/>
      <c r="Q252" s="843"/>
    </row>
    <row r="253" spans="2:17" s="601" customFormat="1" ht="22.5">
      <c r="B253" s="711"/>
      <c r="C253" s="843"/>
      <c r="D253" s="843"/>
      <c r="E253" s="843"/>
      <c r="F253" s="843"/>
      <c r="G253" s="843"/>
      <c r="H253" s="843"/>
      <c r="I253" s="843"/>
      <c r="J253" s="843"/>
      <c r="K253" s="843"/>
      <c r="L253" s="843"/>
      <c r="M253" s="843"/>
      <c r="N253" s="843"/>
      <c r="O253" s="843"/>
      <c r="P253" s="843"/>
      <c r="Q253" s="843"/>
    </row>
    <row r="254" spans="2:17" s="601" customFormat="1" ht="22.5">
      <c r="B254" s="711"/>
      <c r="C254" s="843"/>
      <c r="D254" s="843"/>
      <c r="E254" s="843"/>
      <c r="F254" s="843"/>
      <c r="G254" s="843"/>
      <c r="H254" s="843"/>
      <c r="I254" s="843"/>
      <c r="J254" s="843"/>
      <c r="K254" s="843"/>
      <c r="L254" s="843"/>
      <c r="M254" s="843"/>
      <c r="N254" s="843"/>
      <c r="O254" s="843"/>
      <c r="P254" s="843"/>
      <c r="Q254" s="843"/>
    </row>
    <row r="255" spans="2:17" s="601" customFormat="1" ht="22.5">
      <c r="B255" s="711"/>
      <c r="C255" s="843"/>
      <c r="D255" s="843"/>
      <c r="E255" s="843"/>
      <c r="F255" s="843"/>
      <c r="G255" s="843"/>
      <c r="H255" s="843"/>
      <c r="I255" s="843"/>
      <c r="J255" s="843"/>
      <c r="K255" s="843"/>
      <c r="L255" s="843"/>
      <c r="M255" s="843"/>
      <c r="N255" s="843"/>
      <c r="O255" s="843"/>
      <c r="P255" s="843"/>
      <c r="Q255" s="843"/>
    </row>
    <row r="256" spans="2:17" s="601" customFormat="1" ht="22.5">
      <c r="B256" s="711"/>
      <c r="C256" s="843"/>
      <c r="D256" s="843"/>
      <c r="E256" s="843"/>
      <c r="F256" s="843"/>
      <c r="G256" s="843"/>
      <c r="H256" s="843"/>
      <c r="I256" s="843"/>
      <c r="J256" s="843"/>
      <c r="K256" s="843"/>
      <c r="L256" s="843"/>
      <c r="M256" s="843"/>
      <c r="N256" s="843"/>
      <c r="O256" s="843"/>
      <c r="P256" s="843"/>
      <c r="Q256" s="843"/>
    </row>
    <row r="257" spans="2:17" s="601" customFormat="1" ht="22.5">
      <c r="B257" s="711"/>
      <c r="C257" s="843"/>
      <c r="D257" s="843"/>
      <c r="E257" s="843"/>
      <c r="F257" s="843"/>
      <c r="G257" s="843"/>
      <c r="H257" s="843"/>
      <c r="I257" s="843"/>
      <c r="J257" s="843"/>
      <c r="K257" s="843"/>
      <c r="L257" s="843"/>
      <c r="M257" s="843"/>
      <c r="N257" s="843"/>
      <c r="O257" s="843"/>
      <c r="P257" s="843"/>
      <c r="Q257" s="843"/>
    </row>
    <row r="258" spans="2:17" s="601" customFormat="1" ht="22.5">
      <c r="B258" s="711"/>
      <c r="C258" s="843"/>
      <c r="D258" s="843"/>
      <c r="E258" s="843"/>
      <c r="F258" s="843"/>
      <c r="G258" s="843"/>
      <c r="H258" s="843"/>
      <c r="I258" s="843"/>
      <c r="J258" s="843"/>
      <c r="K258" s="843"/>
      <c r="L258" s="843"/>
      <c r="M258" s="843"/>
      <c r="N258" s="843"/>
      <c r="O258" s="843"/>
      <c r="P258" s="843"/>
      <c r="Q258" s="843"/>
    </row>
    <row r="259" spans="2:17" s="601" customFormat="1" ht="22.5">
      <c r="B259" s="711"/>
      <c r="C259" s="843"/>
      <c r="D259" s="843"/>
      <c r="E259" s="843"/>
      <c r="F259" s="843"/>
      <c r="G259" s="843"/>
      <c r="H259" s="843"/>
      <c r="I259" s="843"/>
      <c r="J259" s="843"/>
      <c r="K259" s="843"/>
      <c r="L259" s="843"/>
      <c r="M259" s="843"/>
      <c r="N259" s="843"/>
      <c r="O259" s="843"/>
      <c r="P259" s="843"/>
      <c r="Q259" s="843"/>
    </row>
    <row r="260" spans="2:17" s="601" customFormat="1" ht="22.5">
      <c r="B260" s="711"/>
      <c r="C260" s="843"/>
      <c r="D260" s="843"/>
      <c r="E260" s="843"/>
      <c r="F260" s="843"/>
      <c r="G260" s="843"/>
      <c r="H260" s="843"/>
      <c r="I260" s="843"/>
      <c r="J260" s="843"/>
      <c r="K260" s="843"/>
      <c r="L260" s="843"/>
      <c r="M260" s="843"/>
      <c r="N260" s="843"/>
      <c r="O260" s="843"/>
      <c r="P260" s="843"/>
      <c r="Q260" s="843"/>
    </row>
    <row r="261" spans="2:17" s="601" customFormat="1" ht="22.5">
      <c r="B261" s="711"/>
      <c r="C261" s="843"/>
      <c r="D261" s="843"/>
      <c r="E261" s="843"/>
      <c r="F261" s="843"/>
      <c r="G261" s="843"/>
      <c r="H261" s="843"/>
      <c r="I261" s="843"/>
      <c r="J261" s="843"/>
      <c r="K261" s="843"/>
      <c r="L261" s="843"/>
      <c r="M261" s="843"/>
      <c r="N261" s="843"/>
      <c r="O261" s="843"/>
      <c r="P261" s="843"/>
      <c r="Q261" s="843"/>
    </row>
    <row r="262" spans="2:17" s="601" customFormat="1" ht="22.5">
      <c r="B262" s="711"/>
      <c r="C262" s="843"/>
      <c r="D262" s="843"/>
      <c r="E262" s="843"/>
      <c r="F262" s="843"/>
      <c r="G262" s="843"/>
      <c r="H262" s="843"/>
      <c r="I262" s="843"/>
      <c r="J262" s="843"/>
      <c r="K262" s="843"/>
      <c r="L262" s="843"/>
      <c r="M262" s="843"/>
      <c r="N262" s="843"/>
      <c r="O262" s="843"/>
      <c r="P262" s="843"/>
      <c r="Q262" s="843"/>
    </row>
    <row r="263" spans="2:17" s="601" customFormat="1" ht="22.5">
      <c r="B263" s="711"/>
      <c r="C263" s="843"/>
      <c r="D263" s="843"/>
      <c r="E263" s="843"/>
      <c r="F263" s="843"/>
      <c r="G263" s="843"/>
      <c r="H263" s="843"/>
      <c r="I263" s="843"/>
      <c r="J263" s="843"/>
      <c r="K263" s="843"/>
      <c r="L263" s="843"/>
      <c r="M263" s="843"/>
      <c r="N263" s="843"/>
      <c r="O263" s="843"/>
      <c r="P263" s="843"/>
      <c r="Q263" s="843"/>
    </row>
    <row r="264" spans="2:17" s="601" customFormat="1" ht="22.5">
      <c r="B264" s="711"/>
      <c r="C264" s="843"/>
      <c r="D264" s="843"/>
      <c r="E264" s="843"/>
      <c r="F264" s="843"/>
      <c r="G264" s="843"/>
      <c r="H264" s="843"/>
      <c r="I264" s="843"/>
      <c r="J264" s="843"/>
      <c r="K264" s="843"/>
      <c r="L264" s="843"/>
      <c r="M264" s="843"/>
      <c r="N264" s="843"/>
      <c r="O264" s="843"/>
      <c r="P264" s="843"/>
      <c r="Q264" s="843"/>
    </row>
    <row r="265" spans="2:17" s="601" customFormat="1" ht="22.5">
      <c r="B265" s="711"/>
      <c r="C265" s="843"/>
      <c r="D265" s="843"/>
      <c r="E265" s="843"/>
      <c r="F265" s="843"/>
      <c r="G265" s="843"/>
      <c r="H265" s="843"/>
      <c r="I265" s="843"/>
      <c r="J265" s="843"/>
      <c r="K265" s="843"/>
      <c r="L265" s="843"/>
      <c r="M265" s="843"/>
      <c r="N265" s="843"/>
      <c r="O265" s="843"/>
      <c r="P265" s="843"/>
      <c r="Q265" s="843"/>
    </row>
    <row r="266" spans="2:17" s="601" customFormat="1" ht="22.5">
      <c r="B266" s="711"/>
      <c r="C266" s="843"/>
      <c r="D266" s="843"/>
      <c r="E266" s="843"/>
      <c r="F266" s="843"/>
      <c r="G266" s="843"/>
      <c r="H266" s="843"/>
      <c r="I266" s="843"/>
      <c r="J266" s="843"/>
      <c r="K266" s="843"/>
      <c r="L266" s="843"/>
      <c r="M266" s="843"/>
      <c r="N266" s="843"/>
      <c r="O266" s="843"/>
      <c r="P266" s="843"/>
      <c r="Q266" s="843"/>
    </row>
    <row r="267" spans="2:17" s="601" customFormat="1" ht="22.5">
      <c r="B267" s="711"/>
      <c r="C267" s="843"/>
      <c r="D267" s="843"/>
      <c r="E267" s="843"/>
      <c r="F267" s="843"/>
      <c r="G267" s="843"/>
      <c r="H267" s="843"/>
      <c r="I267" s="843"/>
      <c r="J267" s="843"/>
      <c r="K267" s="843"/>
      <c r="L267" s="843"/>
      <c r="M267" s="843"/>
      <c r="N267" s="843"/>
      <c r="O267" s="843"/>
      <c r="P267" s="843"/>
      <c r="Q267" s="843"/>
    </row>
    <row r="268" spans="2:17" s="601" customFormat="1" ht="22.5">
      <c r="B268" s="711"/>
      <c r="C268" s="843"/>
      <c r="D268" s="843"/>
      <c r="E268" s="843"/>
      <c r="F268" s="843"/>
      <c r="G268" s="843"/>
      <c r="H268" s="843"/>
      <c r="I268" s="843"/>
      <c r="J268" s="843"/>
      <c r="K268" s="843"/>
      <c r="L268" s="843"/>
      <c r="M268" s="843"/>
      <c r="N268" s="843"/>
      <c r="O268" s="843"/>
      <c r="P268" s="843"/>
      <c r="Q268" s="843"/>
    </row>
    <row r="269" spans="2:17" s="601" customFormat="1" ht="22.5">
      <c r="B269" s="711"/>
      <c r="C269" s="843"/>
      <c r="D269" s="843"/>
      <c r="E269" s="843"/>
      <c r="F269" s="843"/>
      <c r="G269" s="843"/>
      <c r="H269" s="843"/>
      <c r="I269" s="843"/>
      <c r="J269" s="843"/>
      <c r="K269" s="843"/>
      <c r="L269" s="843"/>
      <c r="M269" s="843"/>
      <c r="N269" s="843"/>
      <c r="O269" s="843"/>
      <c r="P269" s="843"/>
      <c r="Q269" s="843"/>
    </row>
    <row r="270" spans="2:17" s="601" customFormat="1" ht="22.5">
      <c r="B270" s="711"/>
      <c r="C270" s="843"/>
      <c r="D270" s="843"/>
      <c r="E270" s="843"/>
      <c r="F270" s="843"/>
      <c r="G270" s="843"/>
      <c r="H270" s="843"/>
      <c r="I270" s="843"/>
      <c r="J270" s="843"/>
      <c r="K270" s="843"/>
      <c r="L270" s="843"/>
      <c r="M270" s="843"/>
      <c r="N270" s="843"/>
      <c r="O270" s="843"/>
      <c r="P270" s="843"/>
      <c r="Q270" s="843"/>
    </row>
    <row r="271" spans="2:17" s="601" customFormat="1" ht="22.5">
      <c r="B271" s="711"/>
      <c r="C271" s="843"/>
      <c r="D271" s="843"/>
      <c r="E271" s="843"/>
      <c r="F271" s="843"/>
      <c r="G271" s="843"/>
      <c r="H271" s="843"/>
      <c r="I271" s="843"/>
      <c r="J271" s="843"/>
      <c r="K271" s="843"/>
      <c r="L271" s="843"/>
      <c r="M271" s="843"/>
      <c r="N271" s="843"/>
      <c r="O271" s="843"/>
      <c r="P271" s="843"/>
      <c r="Q271" s="843"/>
    </row>
    <row r="272" spans="2:17" s="601" customFormat="1" ht="22.5">
      <c r="B272" s="711"/>
      <c r="C272" s="843"/>
      <c r="D272" s="843"/>
      <c r="E272" s="843"/>
      <c r="F272" s="843"/>
      <c r="G272" s="843"/>
      <c r="H272" s="843"/>
      <c r="I272" s="843"/>
      <c r="J272" s="843"/>
      <c r="K272" s="843"/>
      <c r="L272" s="843"/>
      <c r="M272" s="843"/>
      <c r="N272" s="843"/>
      <c r="O272" s="843"/>
      <c r="P272" s="843"/>
      <c r="Q272" s="843"/>
    </row>
    <row r="273" spans="2:17" s="601" customFormat="1" ht="22.5">
      <c r="B273" s="711"/>
      <c r="C273" s="843"/>
      <c r="D273" s="843"/>
      <c r="E273" s="843"/>
      <c r="F273" s="843"/>
      <c r="G273" s="843"/>
      <c r="H273" s="843"/>
      <c r="I273" s="843"/>
      <c r="J273" s="843"/>
      <c r="K273" s="843"/>
      <c r="L273" s="843"/>
      <c r="M273" s="843"/>
      <c r="N273" s="843"/>
      <c r="O273" s="843"/>
      <c r="P273" s="843"/>
      <c r="Q273" s="843"/>
    </row>
    <row r="274" spans="2:17" s="601" customFormat="1" ht="22.5">
      <c r="B274" s="711"/>
      <c r="C274" s="843"/>
      <c r="D274" s="843"/>
      <c r="E274" s="843"/>
      <c r="F274" s="843"/>
      <c r="G274" s="843"/>
      <c r="H274" s="843"/>
      <c r="I274" s="843"/>
      <c r="J274" s="843"/>
      <c r="K274" s="843"/>
      <c r="L274" s="843"/>
      <c r="M274" s="843"/>
      <c r="N274" s="843"/>
      <c r="O274" s="843"/>
      <c r="P274" s="843"/>
      <c r="Q274" s="843"/>
    </row>
    <row r="275" spans="2:17" s="601" customFormat="1" ht="22.5">
      <c r="B275" s="711"/>
      <c r="C275" s="843"/>
      <c r="D275" s="843"/>
      <c r="E275" s="843"/>
      <c r="F275" s="843"/>
      <c r="G275" s="843"/>
      <c r="H275" s="843"/>
      <c r="I275" s="843"/>
      <c r="J275" s="843"/>
      <c r="K275" s="843"/>
      <c r="L275" s="843"/>
      <c r="M275" s="843"/>
      <c r="N275" s="843"/>
      <c r="O275" s="843"/>
      <c r="P275" s="843"/>
      <c r="Q275" s="843"/>
    </row>
    <row r="276" spans="2:17" s="601" customFormat="1" ht="22.5">
      <c r="B276" s="711"/>
      <c r="C276" s="843"/>
      <c r="D276" s="843"/>
      <c r="E276" s="843"/>
      <c r="F276" s="843"/>
      <c r="G276" s="843"/>
      <c r="H276" s="843"/>
      <c r="I276" s="843"/>
      <c r="J276" s="843"/>
      <c r="K276" s="843"/>
      <c r="L276" s="843"/>
      <c r="M276" s="843"/>
      <c r="N276" s="843"/>
      <c r="O276" s="843"/>
      <c r="P276" s="843"/>
      <c r="Q276" s="843"/>
    </row>
    <row r="277" spans="2:17" s="601" customFormat="1" ht="22.5">
      <c r="B277" s="711"/>
      <c r="C277" s="843"/>
      <c r="D277" s="843"/>
      <c r="E277" s="843"/>
      <c r="F277" s="843"/>
      <c r="G277" s="843"/>
      <c r="H277" s="843"/>
      <c r="I277" s="843"/>
      <c r="J277" s="843"/>
      <c r="K277" s="843"/>
      <c r="L277" s="843"/>
      <c r="M277" s="843"/>
      <c r="N277" s="843"/>
      <c r="O277" s="843"/>
      <c r="P277" s="843"/>
      <c r="Q277" s="843"/>
    </row>
    <row r="278" spans="2:17" s="601" customFormat="1" ht="22.5">
      <c r="B278" s="711"/>
      <c r="C278" s="843"/>
      <c r="D278" s="843"/>
      <c r="E278" s="843"/>
      <c r="F278" s="843"/>
      <c r="G278" s="843"/>
      <c r="H278" s="843"/>
      <c r="I278" s="843"/>
      <c r="J278" s="843"/>
      <c r="K278" s="843"/>
      <c r="L278" s="843"/>
      <c r="M278" s="843"/>
      <c r="N278" s="843"/>
      <c r="O278" s="843"/>
      <c r="P278" s="843"/>
      <c r="Q278" s="843"/>
    </row>
    <row r="279" spans="2:17" s="601" customFormat="1" ht="22.5">
      <c r="B279" s="711"/>
      <c r="C279" s="843"/>
      <c r="D279" s="843"/>
      <c r="E279" s="843"/>
      <c r="F279" s="843"/>
      <c r="G279" s="843"/>
      <c r="H279" s="843"/>
      <c r="I279" s="843"/>
      <c r="J279" s="843"/>
      <c r="K279" s="843"/>
      <c r="L279" s="843"/>
      <c r="M279" s="843"/>
      <c r="N279" s="843"/>
      <c r="O279" s="843"/>
      <c r="P279" s="843"/>
      <c r="Q279" s="843"/>
    </row>
    <row r="280" spans="2:17" s="601" customFormat="1" ht="22.5">
      <c r="B280" s="711"/>
      <c r="C280" s="843"/>
      <c r="D280" s="843"/>
      <c r="E280" s="843"/>
      <c r="F280" s="843"/>
      <c r="G280" s="843"/>
      <c r="H280" s="843"/>
      <c r="I280" s="843"/>
      <c r="J280" s="843"/>
      <c r="K280" s="843"/>
      <c r="L280" s="843"/>
      <c r="M280" s="843"/>
      <c r="N280" s="843"/>
      <c r="O280" s="843"/>
      <c r="P280" s="843"/>
      <c r="Q280" s="843"/>
    </row>
    <row r="281" spans="2:17" s="601" customFormat="1" ht="22.5">
      <c r="B281" s="711"/>
      <c r="C281" s="843"/>
      <c r="D281" s="843"/>
      <c r="E281" s="843"/>
      <c r="F281" s="843"/>
      <c r="G281" s="843"/>
      <c r="H281" s="843"/>
      <c r="I281" s="843"/>
      <c r="J281" s="843"/>
      <c r="K281" s="843"/>
      <c r="L281" s="843"/>
      <c r="M281" s="843"/>
      <c r="N281" s="843"/>
      <c r="O281" s="843"/>
      <c r="P281" s="843"/>
      <c r="Q281" s="843"/>
    </row>
    <row r="282" spans="2:17" s="601" customFormat="1" ht="22.5">
      <c r="B282" s="711"/>
      <c r="C282" s="843"/>
      <c r="D282" s="843"/>
      <c r="E282" s="843"/>
      <c r="F282" s="843"/>
      <c r="G282" s="843"/>
      <c r="H282" s="843"/>
      <c r="I282" s="843"/>
      <c r="J282" s="843"/>
      <c r="K282" s="843"/>
      <c r="L282" s="843"/>
      <c r="M282" s="843"/>
      <c r="N282" s="843"/>
      <c r="O282" s="843"/>
      <c r="P282" s="843"/>
      <c r="Q282" s="843"/>
    </row>
    <row r="283" spans="2:17" s="601" customFormat="1" ht="22.5">
      <c r="B283" s="711"/>
      <c r="C283" s="843"/>
      <c r="D283" s="843"/>
      <c r="E283" s="843"/>
      <c r="F283" s="843"/>
      <c r="G283" s="843"/>
      <c r="H283" s="843"/>
      <c r="I283" s="843"/>
      <c r="J283" s="843"/>
      <c r="K283" s="843"/>
      <c r="L283" s="843"/>
      <c r="M283" s="843"/>
      <c r="N283" s="843"/>
      <c r="O283" s="843"/>
      <c r="P283" s="843"/>
      <c r="Q283" s="843"/>
    </row>
    <row r="284" spans="2:17" s="601" customFormat="1" ht="22.5">
      <c r="B284" s="711"/>
      <c r="C284" s="843"/>
      <c r="D284" s="843"/>
      <c r="E284" s="843"/>
      <c r="F284" s="843"/>
      <c r="G284" s="843"/>
      <c r="H284" s="843"/>
      <c r="I284" s="843"/>
      <c r="J284" s="843"/>
      <c r="K284" s="843"/>
      <c r="L284" s="843"/>
      <c r="M284" s="843"/>
      <c r="N284" s="843"/>
      <c r="O284" s="843"/>
      <c r="P284" s="843"/>
      <c r="Q284" s="843"/>
    </row>
    <row r="285" spans="2:17" s="601" customFormat="1" ht="22.5">
      <c r="B285" s="711"/>
      <c r="C285" s="843"/>
      <c r="D285" s="843"/>
      <c r="E285" s="843"/>
      <c r="F285" s="843"/>
      <c r="G285" s="843"/>
      <c r="H285" s="843"/>
      <c r="I285" s="843"/>
      <c r="J285" s="843"/>
      <c r="K285" s="843"/>
      <c r="L285" s="843"/>
      <c r="M285" s="843"/>
      <c r="N285" s="843"/>
      <c r="O285" s="843"/>
      <c r="P285" s="843"/>
      <c r="Q285" s="843"/>
    </row>
    <row r="286" spans="2:17" s="601" customFormat="1" ht="22.5">
      <c r="B286" s="711"/>
      <c r="C286" s="843"/>
      <c r="D286" s="843"/>
      <c r="E286" s="843"/>
      <c r="F286" s="843"/>
      <c r="G286" s="843"/>
      <c r="H286" s="843"/>
      <c r="I286" s="843"/>
      <c r="J286" s="843"/>
      <c r="K286" s="843"/>
      <c r="L286" s="843"/>
      <c r="M286" s="843"/>
      <c r="N286" s="843"/>
      <c r="O286" s="843"/>
      <c r="P286" s="843"/>
      <c r="Q286" s="843"/>
    </row>
    <row r="287" spans="2:17" s="601" customFormat="1" ht="22.5">
      <c r="B287" s="711"/>
      <c r="C287" s="843"/>
      <c r="D287" s="843"/>
      <c r="E287" s="843"/>
      <c r="F287" s="843"/>
      <c r="G287" s="843"/>
      <c r="H287" s="843"/>
      <c r="I287" s="843"/>
      <c r="J287" s="843"/>
      <c r="K287" s="843"/>
      <c r="L287" s="843"/>
      <c r="M287" s="843"/>
      <c r="N287" s="843"/>
      <c r="O287" s="843"/>
      <c r="P287" s="843"/>
      <c r="Q287" s="843"/>
    </row>
    <row r="288" spans="2:17" s="601" customFormat="1" ht="22.5">
      <c r="B288" s="711"/>
      <c r="C288" s="843"/>
      <c r="D288" s="843"/>
      <c r="E288" s="843"/>
      <c r="F288" s="843"/>
      <c r="G288" s="843"/>
      <c r="H288" s="843"/>
      <c r="I288" s="843"/>
      <c r="J288" s="843"/>
      <c r="K288" s="843"/>
      <c r="L288" s="843"/>
      <c r="M288" s="843"/>
      <c r="N288" s="843"/>
      <c r="O288" s="843"/>
      <c r="P288" s="843"/>
      <c r="Q288" s="843"/>
    </row>
    <row r="289" spans="2:17" s="601" customFormat="1" ht="22.5">
      <c r="B289" s="711"/>
      <c r="C289" s="843"/>
      <c r="D289" s="843"/>
      <c r="E289" s="843"/>
      <c r="F289" s="843"/>
      <c r="G289" s="843"/>
      <c r="H289" s="843"/>
      <c r="I289" s="843"/>
      <c r="J289" s="843"/>
      <c r="K289" s="843"/>
      <c r="L289" s="843"/>
      <c r="M289" s="843"/>
      <c r="N289" s="843"/>
      <c r="O289" s="843"/>
      <c r="P289" s="843"/>
      <c r="Q289" s="843"/>
    </row>
    <row r="290" spans="2:17" s="601" customFormat="1" ht="22.5">
      <c r="B290" s="711"/>
      <c r="C290" s="843"/>
      <c r="D290" s="843"/>
      <c r="E290" s="843"/>
      <c r="F290" s="843"/>
      <c r="G290" s="843"/>
      <c r="H290" s="843"/>
      <c r="I290" s="843"/>
      <c r="J290" s="843"/>
      <c r="K290" s="843"/>
      <c r="L290" s="843"/>
      <c r="M290" s="843"/>
      <c r="N290" s="843"/>
      <c r="O290" s="843"/>
      <c r="P290" s="843"/>
      <c r="Q290" s="843"/>
    </row>
    <row r="291" spans="2:17" s="601" customFormat="1" ht="22.5">
      <c r="B291" s="711"/>
      <c r="C291" s="843"/>
      <c r="D291" s="843"/>
      <c r="E291" s="843"/>
      <c r="F291" s="843"/>
      <c r="G291" s="843"/>
      <c r="H291" s="843"/>
      <c r="I291" s="843"/>
      <c r="J291" s="843"/>
      <c r="K291" s="843"/>
      <c r="L291" s="843"/>
      <c r="M291" s="843"/>
      <c r="N291" s="843"/>
      <c r="O291" s="843"/>
      <c r="P291" s="843"/>
      <c r="Q291" s="843"/>
    </row>
    <row r="292" spans="2:17" s="601" customFormat="1" ht="22.5">
      <c r="B292" s="711"/>
      <c r="C292" s="843"/>
      <c r="D292" s="843"/>
      <c r="E292" s="843"/>
      <c r="F292" s="843"/>
      <c r="G292" s="843"/>
      <c r="H292" s="843"/>
      <c r="I292" s="843"/>
      <c r="J292" s="843"/>
      <c r="K292" s="843"/>
      <c r="L292" s="843"/>
      <c r="M292" s="843"/>
      <c r="N292" s="843"/>
      <c r="O292" s="843"/>
      <c r="P292" s="843"/>
      <c r="Q292" s="843"/>
    </row>
    <row r="293" spans="2:17" s="601" customFormat="1" ht="22.5">
      <c r="B293" s="711"/>
      <c r="C293" s="843"/>
      <c r="D293" s="843"/>
      <c r="E293" s="843"/>
      <c r="F293" s="843"/>
      <c r="G293" s="843"/>
      <c r="H293" s="843"/>
      <c r="I293" s="843"/>
      <c r="J293" s="843"/>
      <c r="K293" s="843"/>
      <c r="L293" s="843"/>
      <c r="M293" s="843"/>
      <c r="N293" s="843"/>
      <c r="O293" s="843"/>
      <c r="P293" s="843"/>
      <c r="Q293" s="843"/>
    </row>
    <row r="294" spans="2:17" s="601" customFormat="1" ht="22.5">
      <c r="B294" s="711"/>
      <c r="C294" s="843"/>
      <c r="D294" s="843"/>
      <c r="E294" s="843"/>
      <c r="F294" s="843"/>
      <c r="G294" s="843"/>
      <c r="H294" s="843"/>
      <c r="I294" s="843"/>
      <c r="J294" s="843"/>
      <c r="K294" s="843"/>
      <c r="L294" s="843"/>
      <c r="M294" s="843"/>
      <c r="N294" s="843"/>
      <c r="O294" s="843"/>
      <c r="P294" s="843"/>
      <c r="Q294" s="843"/>
    </row>
    <row r="295" spans="2:17" s="601" customFormat="1" ht="22.5">
      <c r="B295" s="711"/>
      <c r="C295" s="843"/>
      <c r="D295" s="843"/>
      <c r="E295" s="843"/>
      <c r="F295" s="843"/>
      <c r="G295" s="843"/>
      <c r="H295" s="843"/>
      <c r="I295" s="843"/>
      <c r="J295" s="843"/>
      <c r="K295" s="843"/>
      <c r="L295" s="843"/>
      <c r="M295" s="843"/>
      <c r="N295" s="843"/>
      <c r="O295" s="843"/>
      <c r="P295" s="843"/>
      <c r="Q295" s="843"/>
    </row>
    <row r="296" spans="2:17" s="601" customFormat="1" ht="22.5">
      <c r="B296" s="711"/>
      <c r="C296" s="843"/>
      <c r="D296" s="843"/>
      <c r="E296" s="843"/>
      <c r="F296" s="843"/>
      <c r="G296" s="843"/>
      <c r="H296" s="843"/>
      <c r="I296" s="843"/>
      <c r="J296" s="843"/>
      <c r="K296" s="843"/>
      <c r="L296" s="843"/>
      <c r="M296" s="843"/>
      <c r="N296" s="843"/>
      <c r="O296" s="843"/>
      <c r="P296" s="843"/>
      <c r="Q296" s="843"/>
    </row>
    <row r="297" spans="2:17" s="601" customFormat="1" ht="22.5">
      <c r="B297" s="711"/>
      <c r="C297" s="843"/>
      <c r="D297" s="843"/>
      <c r="E297" s="843"/>
      <c r="F297" s="843"/>
      <c r="G297" s="843"/>
      <c r="H297" s="843"/>
      <c r="I297" s="843"/>
      <c r="J297" s="843"/>
      <c r="K297" s="843"/>
      <c r="L297" s="843"/>
      <c r="M297" s="843"/>
      <c r="N297" s="843"/>
      <c r="O297" s="843"/>
      <c r="P297" s="843"/>
      <c r="Q297" s="843"/>
    </row>
    <row r="298" spans="2:17" s="601" customFormat="1" ht="22.5">
      <c r="B298" s="711"/>
      <c r="C298" s="843"/>
      <c r="D298" s="843"/>
      <c r="E298" s="843"/>
      <c r="F298" s="843"/>
      <c r="G298" s="843"/>
      <c r="H298" s="843"/>
      <c r="I298" s="843"/>
      <c r="J298" s="843"/>
      <c r="K298" s="843"/>
      <c r="L298" s="843"/>
      <c r="M298" s="843"/>
      <c r="N298" s="843"/>
      <c r="O298" s="843"/>
      <c r="P298" s="843"/>
      <c r="Q298" s="843"/>
    </row>
    <row r="299" spans="2:17" s="601" customFormat="1" ht="22.5">
      <c r="B299" s="711"/>
      <c r="C299" s="843"/>
      <c r="D299" s="843"/>
      <c r="E299" s="843"/>
      <c r="F299" s="843"/>
      <c r="G299" s="843"/>
      <c r="H299" s="843"/>
      <c r="I299" s="843"/>
      <c r="J299" s="843"/>
      <c r="K299" s="843"/>
      <c r="L299" s="843"/>
      <c r="M299" s="843"/>
      <c r="N299" s="843"/>
      <c r="O299" s="843"/>
      <c r="P299" s="843"/>
      <c r="Q299" s="843"/>
    </row>
    <row r="300" spans="2:17" s="601" customFormat="1" ht="22.5">
      <c r="B300" s="711"/>
      <c r="C300" s="843"/>
      <c r="D300" s="843"/>
      <c r="E300" s="843"/>
      <c r="F300" s="843"/>
      <c r="G300" s="843"/>
      <c r="H300" s="843"/>
      <c r="I300" s="843"/>
      <c r="J300" s="843"/>
      <c r="K300" s="843"/>
      <c r="L300" s="843"/>
      <c r="M300" s="843"/>
      <c r="N300" s="843"/>
      <c r="O300" s="843"/>
      <c r="P300" s="843"/>
      <c r="Q300" s="843"/>
    </row>
    <row r="301" spans="2:17" s="601" customFormat="1" ht="22.5">
      <c r="B301" s="711"/>
      <c r="C301" s="843"/>
      <c r="D301" s="843"/>
      <c r="E301" s="843"/>
      <c r="F301" s="843"/>
      <c r="G301" s="843"/>
      <c r="H301" s="843"/>
      <c r="I301" s="843"/>
      <c r="J301" s="843"/>
      <c r="K301" s="843"/>
      <c r="L301" s="843"/>
      <c r="M301" s="843"/>
      <c r="N301" s="843"/>
      <c r="O301" s="843"/>
      <c r="P301" s="843"/>
      <c r="Q301" s="843"/>
    </row>
    <row r="302" spans="2:17" s="601" customFormat="1" ht="22.5">
      <c r="B302" s="711"/>
      <c r="C302" s="843"/>
      <c r="D302" s="843"/>
      <c r="E302" s="843"/>
      <c r="F302" s="843"/>
      <c r="G302" s="843"/>
      <c r="H302" s="843"/>
      <c r="I302" s="843"/>
      <c r="J302" s="843"/>
      <c r="K302" s="843"/>
      <c r="L302" s="843"/>
      <c r="M302" s="843"/>
      <c r="N302" s="843"/>
      <c r="O302" s="843"/>
      <c r="P302" s="843"/>
      <c r="Q302" s="843"/>
    </row>
    <row r="303" spans="2:17" s="601" customFormat="1" ht="22.5">
      <c r="B303" s="711"/>
      <c r="C303" s="843"/>
      <c r="D303" s="843"/>
      <c r="E303" s="843"/>
      <c r="F303" s="843"/>
      <c r="G303" s="843"/>
      <c r="H303" s="843"/>
      <c r="I303" s="843"/>
      <c r="J303" s="843"/>
      <c r="K303" s="843"/>
      <c r="L303" s="843"/>
      <c r="M303" s="843"/>
      <c r="N303" s="843"/>
      <c r="O303" s="843"/>
      <c r="P303" s="843"/>
      <c r="Q303" s="843"/>
    </row>
    <row r="304" spans="2:17" s="601" customFormat="1" ht="22.5">
      <c r="B304" s="711"/>
      <c r="C304" s="843"/>
      <c r="D304" s="843"/>
      <c r="E304" s="843"/>
      <c r="F304" s="843"/>
      <c r="G304" s="843"/>
      <c r="H304" s="843"/>
      <c r="I304" s="843"/>
      <c r="J304" s="843"/>
      <c r="K304" s="843"/>
      <c r="L304" s="843"/>
      <c r="M304" s="843"/>
      <c r="N304" s="843"/>
      <c r="O304" s="843"/>
      <c r="P304" s="843"/>
      <c r="Q304" s="843"/>
    </row>
    <row r="305" spans="2:17" s="601" customFormat="1" ht="22.5">
      <c r="B305" s="711"/>
      <c r="C305" s="843"/>
      <c r="D305" s="843"/>
      <c r="E305" s="843"/>
      <c r="F305" s="843"/>
      <c r="G305" s="843"/>
      <c r="H305" s="843"/>
      <c r="I305" s="843"/>
      <c r="J305" s="843"/>
      <c r="K305" s="843"/>
      <c r="L305" s="843"/>
      <c r="M305" s="843"/>
      <c r="N305" s="843"/>
      <c r="O305" s="843"/>
      <c r="P305" s="843"/>
      <c r="Q305" s="843"/>
    </row>
    <row r="306" spans="2:17" s="601" customFormat="1" ht="22.5">
      <c r="B306" s="711"/>
      <c r="C306" s="843"/>
      <c r="D306" s="843"/>
      <c r="E306" s="843"/>
      <c r="F306" s="843"/>
      <c r="G306" s="843"/>
      <c r="H306" s="843"/>
      <c r="I306" s="843"/>
      <c r="J306" s="843"/>
      <c r="K306" s="843"/>
      <c r="L306" s="843"/>
      <c r="M306" s="843"/>
      <c r="N306" s="843"/>
      <c r="O306" s="843"/>
      <c r="P306" s="843"/>
      <c r="Q306" s="843"/>
    </row>
    <row r="307" spans="2:17" s="601" customFormat="1" ht="22.5">
      <c r="B307" s="711"/>
      <c r="C307" s="843"/>
      <c r="D307" s="843"/>
      <c r="E307" s="843"/>
      <c r="F307" s="843"/>
      <c r="G307" s="843"/>
      <c r="H307" s="843"/>
      <c r="I307" s="843"/>
      <c r="J307" s="843"/>
      <c r="K307" s="843"/>
      <c r="L307" s="843"/>
      <c r="M307" s="843"/>
      <c r="N307" s="843"/>
      <c r="O307" s="843"/>
      <c r="P307" s="843"/>
      <c r="Q307" s="843"/>
    </row>
    <row r="308" spans="2:17" s="601" customFormat="1" ht="22.5">
      <c r="B308" s="711"/>
      <c r="C308" s="843"/>
      <c r="D308" s="843"/>
      <c r="E308" s="843"/>
      <c r="F308" s="843"/>
      <c r="G308" s="843"/>
      <c r="H308" s="843"/>
      <c r="I308" s="843"/>
      <c r="J308" s="843"/>
      <c r="K308" s="843"/>
      <c r="L308" s="843"/>
      <c r="M308" s="843"/>
      <c r="N308" s="843"/>
      <c r="O308" s="843"/>
      <c r="P308" s="843"/>
      <c r="Q308" s="843"/>
    </row>
    <row r="309" spans="2:17" s="601" customFormat="1" ht="22.5">
      <c r="B309" s="711"/>
      <c r="C309" s="843"/>
      <c r="D309" s="843"/>
      <c r="E309" s="843"/>
      <c r="F309" s="843"/>
      <c r="G309" s="843"/>
      <c r="H309" s="843"/>
      <c r="I309" s="843"/>
      <c r="J309" s="843"/>
      <c r="K309" s="843"/>
      <c r="L309" s="843"/>
      <c r="M309" s="843"/>
      <c r="N309" s="843"/>
      <c r="O309" s="843"/>
      <c r="P309" s="843"/>
      <c r="Q309" s="843"/>
    </row>
    <row r="310" spans="2:17" s="601" customFormat="1" ht="22.5">
      <c r="B310" s="711"/>
      <c r="C310" s="843"/>
      <c r="D310" s="843"/>
      <c r="E310" s="843"/>
      <c r="F310" s="843"/>
      <c r="G310" s="843"/>
      <c r="H310" s="843"/>
      <c r="I310" s="843"/>
      <c r="J310" s="843"/>
      <c r="K310" s="843"/>
      <c r="L310" s="843"/>
      <c r="M310" s="843"/>
      <c r="N310" s="843"/>
      <c r="O310" s="843"/>
      <c r="P310" s="843"/>
      <c r="Q310" s="843"/>
    </row>
    <row r="311" spans="2:17" s="601" customFormat="1" ht="22.5">
      <c r="B311" s="711"/>
      <c r="C311" s="843"/>
      <c r="D311" s="843"/>
      <c r="E311" s="843"/>
      <c r="F311" s="843"/>
      <c r="G311" s="843"/>
      <c r="H311" s="843"/>
      <c r="I311" s="843"/>
      <c r="J311" s="843"/>
      <c r="K311" s="843"/>
      <c r="L311" s="843"/>
      <c r="M311" s="843"/>
      <c r="N311" s="843"/>
      <c r="O311" s="843"/>
      <c r="P311" s="843"/>
      <c r="Q311" s="843"/>
    </row>
    <row r="312" spans="2:17" s="601" customFormat="1" ht="22.5">
      <c r="B312" s="711"/>
      <c r="C312" s="843"/>
      <c r="D312" s="843"/>
      <c r="E312" s="843"/>
      <c r="F312" s="843"/>
      <c r="G312" s="843"/>
      <c r="H312" s="843"/>
      <c r="I312" s="843"/>
      <c r="J312" s="843"/>
      <c r="K312" s="843"/>
      <c r="L312" s="843"/>
      <c r="M312" s="843"/>
      <c r="N312" s="843"/>
      <c r="O312" s="843"/>
      <c r="P312" s="843"/>
      <c r="Q312" s="843"/>
    </row>
    <row r="313" spans="2:17" s="601" customFormat="1" ht="22.5">
      <c r="B313" s="711"/>
      <c r="C313" s="843"/>
      <c r="D313" s="843"/>
      <c r="E313" s="843"/>
      <c r="F313" s="843"/>
      <c r="G313" s="843"/>
      <c r="H313" s="843"/>
      <c r="I313" s="843"/>
      <c r="J313" s="843"/>
      <c r="K313" s="843"/>
      <c r="L313" s="843"/>
      <c r="M313" s="843"/>
      <c r="N313" s="843"/>
      <c r="O313" s="843"/>
      <c r="P313" s="843"/>
      <c r="Q313" s="843"/>
    </row>
    <row r="314" spans="2:17" s="601" customFormat="1" ht="22.5">
      <c r="B314" s="711"/>
      <c r="C314" s="843"/>
      <c r="D314" s="843"/>
      <c r="E314" s="843"/>
      <c r="F314" s="843"/>
      <c r="G314" s="843"/>
      <c r="H314" s="843"/>
      <c r="I314" s="843"/>
      <c r="J314" s="843"/>
      <c r="K314" s="843"/>
      <c r="L314" s="843"/>
      <c r="M314" s="843"/>
      <c r="N314" s="843"/>
      <c r="O314" s="843"/>
      <c r="P314" s="843"/>
      <c r="Q314" s="843"/>
    </row>
    <row r="315" spans="2:17" s="601" customFormat="1" ht="22.5">
      <c r="B315" s="711"/>
      <c r="C315" s="843"/>
      <c r="D315" s="843"/>
      <c r="E315" s="843"/>
      <c r="F315" s="843"/>
      <c r="G315" s="843"/>
      <c r="H315" s="843"/>
      <c r="I315" s="843"/>
      <c r="J315" s="843"/>
      <c r="K315" s="843"/>
      <c r="L315" s="843"/>
      <c r="M315" s="843"/>
      <c r="N315" s="843"/>
      <c r="O315" s="843"/>
      <c r="P315" s="843"/>
      <c r="Q315" s="843"/>
    </row>
    <row r="316" spans="2:17" s="601" customFormat="1" ht="22.5">
      <c r="B316" s="711"/>
      <c r="C316" s="843"/>
      <c r="D316" s="843"/>
      <c r="E316" s="843"/>
      <c r="F316" s="843"/>
      <c r="G316" s="843"/>
      <c r="H316" s="843"/>
      <c r="I316" s="843"/>
      <c r="J316" s="843"/>
      <c r="K316" s="843"/>
      <c r="L316" s="843"/>
      <c r="M316" s="843"/>
      <c r="N316" s="843"/>
      <c r="O316" s="843"/>
      <c r="P316" s="843"/>
      <c r="Q316" s="843"/>
    </row>
    <row r="317" spans="2:17" s="601" customFormat="1" ht="22.5">
      <c r="B317" s="711"/>
      <c r="C317" s="843"/>
      <c r="D317" s="843"/>
      <c r="E317" s="843"/>
      <c r="F317" s="843"/>
      <c r="G317" s="843"/>
      <c r="H317" s="843"/>
      <c r="I317" s="843"/>
      <c r="J317" s="843"/>
      <c r="K317" s="843"/>
      <c r="L317" s="843"/>
      <c r="M317" s="843"/>
      <c r="N317" s="843"/>
      <c r="O317" s="843"/>
      <c r="P317" s="843"/>
      <c r="Q317" s="843"/>
    </row>
    <row r="318" spans="2:17" s="601" customFormat="1" ht="22.5">
      <c r="B318" s="711"/>
      <c r="C318" s="843"/>
      <c r="D318" s="843"/>
      <c r="E318" s="843"/>
      <c r="F318" s="843"/>
      <c r="G318" s="843"/>
      <c r="H318" s="843"/>
      <c r="I318" s="843"/>
      <c r="J318" s="843"/>
      <c r="K318" s="843"/>
      <c r="L318" s="843"/>
      <c r="M318" s="843"/>
      <c r="N318" s="843"/>
      <c r="O318" s="843"/>
      <c r="P318" s="843"/>
      <c r="Q318" s="843"/>
    </row>
    <row r="319" spans="2:17" s="601" customFormat="1" ht="22.5">
      <c r="B319" s="711"/>
      <c r="C319" s="843"/>
      <c r="D319" s="843"/>
      <c r="E319" s="843"/>
      <c r="F319" s="843"/>
      <c r="G319" s="843"/>
      <c r="H319" s="843"/>
      <c r="I319" s="843"/>
      <c r="J319" s="843"/>
      <c r="K319" s="843"/>
      <c r="L319" s="843"/>
      <c r="M319" s="843"/>
      <c r="N319" s="843"/>
      <c r="O319" s="843"/>
      <c r="P319" s="843"/>
      <c r="Q319" s="843"/>
    </row>
    <row r="320" spans="2:17" s="601" customFormat="1" ht="22.5">
      <c r="B320" s="711"/>
      <c r="C320" s="843"/>
      <c r="D320" s="843"/>
      <c r="E320" s="843"/>
      <c r="F320" s="843"/>
      <c r="G320" s="843"/>
      <c r="H320" s="843"/>
      <c r="I320" s="843"/>
      <c r="J320" s="843"/>
      <c r="K320" s="843"/>
      <c r="L320" s="843"/>
      <c r="M320" s="843"/>
      <c r="N320" s="843"/>
      <c r="O320" s="843"/>
      <c r="P320" s="843"/>
      <c r="Q320" s="843"/>
    </row>
    <row r="321" spans="2:17" s="601" customFormat="1" ht="22.5">
      <c r="B321" s="711"/>
      <c r="C321" s="843"/>
      <c r="D321" s="843"/>
      <c r="E321" s="843"/>
      <c r="F321" s="843"/>
      <c r="G321" s="843"/>
      <c r="H321" s="843"/>
      <c r="I321" s="843"/>
      <c r="J321" s="843"/>
      <c r="K321" s="843"/>
      <c r="L321" s="843"/>
      <c r="M321" s="843"/>
      <c r="N321" s="843"/>
      <c r="O321" s="843"/>
      <c r="P321" s="843"/>
      <c r="Q321" s="843"/>
    </row>
    <row r="322" spans="2:17" s="601" customFormat="1" ht="22.5">
      <c r="B322" s="711"/>
      <c r="C322" s="843"/>
      <c r="D322" s="843"/>
      <c r="E322" s="843"/>
      <c r="F322" s="843"/>
      <c r="G322" s="843"/>
      <c r="H322" s="843"/>
      <c r="I322" s="843"/>
      <c r="J322" s="843"/>
      <c r="K322" s="843"/>
      <c r="L322" s="843"/>
      <c r="M322" s="843"/>
      <c r="N322" s="843"/>
      <c r="O322" s="843"/>
      <c r="P322" s="843"/>
      <c r="Q322" s="843"/>
    </row>
    <row r="323" spans="2:17" s="601" customFormat="1" ht="22.5">
      <c r="B323" s="711"/>
      <c r="C323" s="843"/>
      <c r="D323" s="843"/>
      <c r="E323" s="843"/>
      <c r="F323" s="843"/>
      <c r="G323" s="843"/>
      <c r="H323" s="843"/>
      <c r="I323" s="843"/>
      <c r="J323" s="843"/>
      <c r="K323" s="843"/>
      <c r="L323" s="843"/>
      <c r="M323" s="843"/>
      <c r="N323" s="843"/>
      <c r="O323" s="843"/>
      <c r="P323" s="843"/>
      <c r="Q323" s="843"/>
    </row>
    <row r="324" spans="2:17" s="601" customFormat="1" ht="22.5">
      <c r="B324" s="711"/>
      <c r="C324" s="843"/>
      <c r="D324" s="843"/>
      <c r="E324" s="843"/>
      <c r="F324" s="843"/>
      <c r="G324" s="843"/>
      <c r="H324" s="843"/>
      <c r="I324" s="843"/>
      <c r="J324" s="843"/>
      <c r="K324" s="843"/>
      <c r="L324" s="843"/>
      <c r="M324" s="843"/>
      <c r="N324" s="843"/>
      <c r="O324" s="843"/>
      <c r="P324" s="843"/>
      <c r="Q324" s="843"/>
    </row>
    <row r="325" spans="2:17" s="601" customFormat="1" ht="22.5">
      <c r="B325" s="711"/>
      <c r="C325" s="843"/>
      <c r="D325" s="843"/>
      <c r="E325" s="843"/>
      <c r="F325" s="843"/>
      <c r="G325" s="843"/>
      <c r="H325" s="843"/>
      <c r="I325" s="843"/>
      <c r="J325" s="843"/>
      <c r="K325" s="843"/>
      <c r="L325" s="843"/>
      <c r="M325" s="843"/>
      <c r="N325" s="843"/>
      <c r="O325" s="843"/>
      <c r="P325" s="843"/>
      <c r="Q325" s="843"/>
    </row>
    <row r="326" spans="2:17" s="601" customFormat="1" ht="22.5">
      <c r="B326" s="711"/>
      <c r="C326" s="843"/>
      <c r="D326" s="843"/>
      <c r="E326" s="843"/>
      <c r="F326" s="843"/>
      <c r="G326" s="843"/>
      <c r="H326" s="843"/>
      <c r="I326" s="843"/>
      <c r="J326" s="843"/>
      <c r="K326" s="843"/>
      <c r="L326" s="843"/>
      <c r="M326" s="843"/>
      <c r="N326" s="843"/>
      <c r="O326" s="843"/>
      <c r="P326" s="843"/>
      <c r="Q326" s="843"/>
    </row>
    <row r="327" spans="2:17" s="601" customFormat="1" ht="22.5">
      <c r="B327" s="711"/>
      <c r="C327" s="843"/>
      <c r="D327" s="843"/>
      <c r="E327" s="843"/>
      <c r="F327" s="843"/>
      <c r="G327" s="843"/>
      <c r="H327" s="843"/>
      <c r="I327" s="843"/>
      <c r="J327" s="843"/>
      <c r="K327" s="843"/>
      <c r="L327" s="843"/>
      <c r="M327" s="843"/>
      <c r="N327" s="843"/>
      <c r="O327" s="843"/>
      <c r="P327" s="843"/>
      <c r="Q327" s="843"/>
    </row>
    <row r="328" spans="2:17" s="601" customFormat="1" ht="22.5">
      <c r="B328" s="711"/>
      <c r="C328" s="843"/>
      <c r="D328" s="843"/>
      <c r="E328" s="843"/>
      <c r="F328" s="843"/>
      <c r="G328" s="843"/>
      <c r="H328" s="843"/>
      <c r="I328" s="843"/>
      <c r="J328" s="843"/>
      <c r="K328" s="843"/>
      <c r="L328" s="843"/>
      <c r="M328" s="843"/>
      <c r="N328" s="843"/>
      <c r="O328" s="843"/>
      <c r="P328" s="843"/>
      <c r="Q328" s="843"/>
    </row>
    <row r="329" spans="2:17" s="601" customFormat="1" ht="22.5">
      <c r="B329" s="711"/>
      <c r="C329" s="843"/>
      <c r="D329" s="843"/>
      <c r="E329" s="843"/>
      <c r="F329" s="843"/>
      <c r="G329" s="843"/>
      <c r="H329" s="843"/>
      <c r="I329" s="843"/>
      <c r="J329" s="843"/>
      <c r="K329" s="843"/>
      <c r="L329" s="843"/>
      <c r="M329" s="843"/>
      <c r="N329" s="843"/>
      <c r="O329" s="843"/>
      <c r="P329" s="843"/>
      <c r="Q329" s="843"/>
    </row>
    <row r="330" spans="2:17" s="601" customFormat="1" ht="22.5">
      <c r="B330" s="711"/>
      <c r="C330" s="843"/>
      <c r="D330" s="843"/>
      <c r="E330" s="843"/>
      <c r="F330" s="843"/>
      <c r="G330" s="843"/>
      <c r="H330" s="843"/>
      <c r="I330" s="843"/>
      <c r="J330" s="843"/>
      <c r="K330" s="843"/>
      <c r="L330" s="843"/>
      <c r="M330" s="843"/>
      <c r="N330" s="843"/>
      <c r="O330" s="843"/>
      <c r="P330" s="843"/>
      <c r="Q330" s="843"/>
    </row>
    <row r="331" spans="2:17" s="601" customFormat="1" ht="22.5">
      <c r="B331" s="711"/>
      <c r="C331" s="843"/>
      <c r="D331" s="843"/>
      <c r="E331" s="843"/>
      <c r="F331" s="843"/>
      <c r="G331" s="843"/>
      <c r="H331" s="843"/>
      <c r="I331" s="843"/>
      <c r="J331" s="843"/>
      <c r="K331" s="843"/>
      <c r="L331" s="843"/>
      <c r="M331" s="843"/>
      <c r="N331" s="843"/>
      <c r="O331" s="843"/>
      <c r="P331" s="843"/>
      <c r="Q331" s="843"/>
    </row>
    <row r="332" spans="2:17" s="601" customFormat="1" ht="22.5">
      <c r="B332" s="711"/>
      <c r="C332" s="843"/>
      <c r="D332" s="843"/>
      <c r="E332" s="843"/>
      <c r="F332" s="843"/>
      <c r="G332" s="843"/>
      <c r="H332" s="843"/>
      <c r="I332" s="843"/>
      <c r="J332" s="843"/>
      <c r="K332" s="843"/>
      <c r="L332" s="843"/>
      <c r="M332" s="843"/>
      <c r="N332" s="843"/>
      <c r="O332" s="843"/>
      <c r="P332" s="843"/>
      <c r="Q332" s="843"/>
    </row>
    <row r="333" spans="2:17" s="601" customFormat="1" ht="22.5">
      <c r="B333" s="711"/>
      <c r="C333" s="843"/>
      <c r="D333" s="843"/>
      <c r="E333" s="843"/>
      <c r="F333" s="843"/>
      <c r="G333" s="843"/>
      <c r="H333" s="843"/>
      <c r="I333" s="843"/>
      <c r="J333" s="843"/>
      <c r="K333" s="843"/>
      <c r="L333" s="843"/>
      <c r="M333" s="843"/>
      <c r="N333" s="843"/>
      <c r="O333" s="843"/>
      <c r="P333" s="843"/>
      <c r="Q333" s="843"/>
    </row>
    <row r="334" spans="2:17" s="601" customFormat="1" ht="22.5">
      <c r="B334" s="711"/>
      <c r="C334" s="843"/>
      <c r="D334" s="843"/>
      <c r="E334" s="843"/>
      <c r="F334" s="843"/>
      <c r="G334" s="843"/>
      <c r="H334" s="843"/>
      <c r="I334" s="843"/>
      <c r="J334" s="843"/>
      <c r="K334" s="843"/>
      <c r="L334" s="843"/>
      <c r="M334" s="843"/>
      <c r="N334" s="843"/>
      <c r="O334" s="843"/>
      <c r="P334" s="843"/>
      <c r="Q334" s="843"/>
    </row>
    <row r="335" spans="2:17" s="601" customFormat="1" ht="22.5">
      <c r="B335" s="711"/>
      <c r="C335" s="843"/>
      <c r="D335" s="843"/>
      <c r="E335" s="843"/>
      <c r="F335" s="843"/>
      <c r="G335" s="843"/>
      <c r="H335" s="843"/>
      <c r="I335" s="843"/>
      <c r="J335" s="843"/>
      <c r="K335" s="843"/>
      <c r="L335" s="843"/>
      <c r="M335" s="843"/>
      <c r="N335" s="843"/>
      <c r="O335" s="843"/>
      <c r="P335" s="843"/>
      <c r="Q335" s="843"/>
    </row>
    <row r="336" spans="2:17" s="601" customFormat="1" ht="22.5">
      <c r="B336" s="711"/>
      <c r="C336" s="843"/>
      <c r="D336" s="843"/>
      <c r="E336" s="843"/>
      <c r="F336" s="843"/>
      <c r="G336" s="843"/>
      <c r="H336" s="843"/>
      <c r="I336" s="843"/>
      <c r="J336" s="843"/>
      <c r="K336" s="843"/>
      <c r="L336" s="843"/>
      <c r="M336" s="843"/>
      <c r="N336" s="843"/>
      <c r="O336" s="843"/>
      <c r="P336" s="843"/>
      <c r="Q336" s="843"/>
    </row>
    <row r="337" spans="2:17" s="601" customFormat="1" ht="22.5">
      <c r="B337" s="711"/>
      <c r="C337" s="843"/>
      <c r="D337" s="843"/>
      <c r="E337" s="843"/>
      <c r="F337" s="843"/>
      <c r="G337" s="843"/>
      <c r="H337" s="843"/>
      <c r="I337" s="843"/>
      <c r="J337" s="843"/>
      <c r="K337" s="843"/>
      <c r="L337" s="843"/>
      <c r="M337" s="843"/>
      <c r="N337" s="843"/>
      <c r="O337" s="843"/>
      <c r="P337" s="843"/>
      <c r="Q337" s="843"/>
    </row>
    <row r="338" spans="2:17" s="601" customFormat="1" ht="22.5">
      <c r="B338" s="711"/>
      <c r="C338" s="843"/>
      <c r="D338" s="843"/>
      <c r="E338" s="843"/>
      <c r="F338" s="843"/>
      <c r="G338" s="843"/>
      <c r="H338" s="843"/>
      <c r="I338" s="843"/>
      <c r="J338" s="843"/>
      <c r="K338" s="843"/>
      <c r="L338" s="843"/>
      <c r="M338" s="843"/>
      <c r="N338" s="843"/>
      <c r="O338" s="843"/>
      <c r="P338" s="843"/>
      <c r="Q338" s="843"/>
    </row>
    <row r="339" spans="2:17" s="601" customFormat="1" ht="22.5">
      <c r="B339" s="711"/>
      <c r="C339" s="843"/>
      <c r="D339" s="843"/>
      <c r="E339" s="843"/>
      <c r="F339" s="843"/>
      <c r="G339" s="843"/>
      <c r="H339" s="843"/>
      <c r="I339" s="843"/>
      <c r="J339" s="843"/>
      <c r="K339" s="843"/>
      <c r="L339" s="843"/>
      <c r="M339" s="843"/>
      <c r="N339" s="843"/>
      <c r="O339" s="843"/>
      <c r="P339" s="843"/>
      <c r="Q339" s="843"/>
    </row>
    <row r="340" spans="2:17" s="601" customFormat="1" ht="22.5">
      <c r="B340" s="711"/>
      <c r="C340" s="843"/>
      <c r="D340" s="843"/>
      <c r="E340" s="843"/>
      <c r="F340" s="843"/>
      <c r="G340" s="843"/>
      <c r="H340" s="843"/>
      <c r="I340" s="843"/>
      <c r="J340" s="843"/>
      <c r="K340" s="843"/>
      <c r="L340" s="843"/>
      <c r="M340" s="843"/>
      <c r="N340" s="843"/>
      <c r="O340" s="843"/>
      <c r="P340" s="843"/>
      <c r="Q340" s="843"/>
    </row>
    <row r="341" spans="2:17" s="601" customFormat="1" ht="22.5">
      <c r="B341" s="711"/>
      <c r="C341" s="843"/>
      <c r="D341" s="843"/>
      <c r="E341" s="843"/>
      <c r="F341" s="843"/>
      <c r="G341" s="843"/>
      <c r="H341" s="843"/>
      <c r="I341" s="843"/>
      <c r="J341" s="843"/>
      <c r="K341" s="843"/>
      <c r="L341" s="843"/>
      <c r="M341" s="843"/>
      <c r="N341" s="843"/>
      <c r="O341" s="843"/>
      <c r="P341" s="843"/>
      <c r="Q341" s="843"/>
    </row>
    <row r="342" spans="2:17" s="601" customFormat="1" ht="22.5">
      <c r="B342" s="711"/>
      <c r="C342" s="843"/>
      <c r="D342" s="843"/>
      <c r="E342" s="843"/>
      <c r="F342" s="843"/>
      <c r="G342" s="843"/>
      <c r="H342" s="843"/>
      <c r="I342" s="843"/>
      <c r="J342" s="843"/>
      <c r="K342" s="843"/>
      <c r="L342" s="843"/>
      <c r="M342" s="843"/>
      <c r="N342" s="843"/>
      <c r="O342" s="843"/>
      <c r="P342" s="843"/>
      <c r="Q342" s="843"/>
    </row>
    <row r="343" spans="2:17" s="601" customFormat="1" ht="22.5">
      <c r="B343" s="711"/>
      <c r="C343" s="843"/>
      <c r="D343" s="843"/>
      <c r="E343" s="843"/>
      <c r="F343" s="843"/>
      <c r="G343" s="843"/>
      <c r="H343" s="843"/>
      <c r="I343" s="843"/>
      <c r="J343" s="843"/>
      <c r="K343" s="843"/>
      <c r="L343" s="843"/>
      <c r="M343" s="843"/>
      <c r="N343" s="843"/>
      <c r="O343" s="843"/>
      <c r="P343" s="843"/>
      <c r="Q343" s="843"/>
    </row>
    <row r="344" spans="2:17" s="601" customFormat="1" ht="22.5">
      <c r="B344" s="711"/>
      <c r="C344" s="843"/>
      <c r="D344" s="843"/>
      <c r="E344" s="843"/>
      <c r="F344" s="843"/>
      <c r="G344" s="843"/>
      <c r="H344" s="843"/>
      <c r="I344" s="843"/>
      <c r="J344" s="843"/>
      <c r="K344" s="843"/>
      <c r="L344" s="843"/>
      <c r="M344" s="843"/>
      <c r="N344" s="843"/>
      <c r="O344" s="843"/>
      <c r="P344" s="843"/>
      <c r="Q344" s="843"/>
    </row>
    <row r="345" spans="2:17" s="601" customFormat="1" ht="22.5">
      <c r="B345" s="711"/>
      <c r="C345" s="843"/>
      <c r="D345" s="843"/>
      <c r="E345" s="843"/>
      <c r="F345" s="843"/>
      <c r="G345" s="843"/>
      <c r="H345" s="843"/>
      <c r="I345" s="843"/>
      <c r="J345" s="843"/>
      <c r="K345" s="843"/>
      <c r="L345" s="843"/>
      <c r="M345" s="843"/>
      <c r="N345" s="843"/>
      <c r="O345" s="843"/>
      <c r="P345" s="843"/>
      <c r="Q345" s="843"/>
    </row>
    <row r="346" spans="2:17" s="601" customFormat="1" ht="22.5">
      <c r="B346" s="711"/>
      <c r="C346" s="843"/>
      <c r="D346" s="843"/>
      <c r="E346" s="843"/>
      <c r="F346" s="843"/>
      <c r="G346" s="843"/>
      <c r="H346" s="843"/>
      <c r="I346" s="843"/>
      <c r="J346" s="843"/>
      <c r="K346" s="843"/>
      <c r="L346" s="843"/>
      <c r="M346" s="843"/>
      <c r="N346" s="843"/>
      <c r="O346" s="843"/>
      <c r="P346" s="843"/>
      <c r="Q346" s="843"/>
    </row>
    <row r="347" spans="2:17" s="601" customFormat="1" ht="22.5">
      <c r="B347" s="711"/>
      <c r="C347" s="843"/>
      <c r="D347" s="843"/>
      <c r="E347" s="843"/>
      <c r="F347" s="843"/>
      <c r="G347" s="843"/>
      <c r="H347" s="843"/>
      <c r="I347" s="843"/>
      <c r="J347" s="843"/>
      <c r="K347" s="843"/>
      <c r="L347" s="843"/>
      <c r="M347" s="843"/>
      <c r="N347" s="843"/>
      <c r="O347" s="843"/>
      <c r="P347" s="843"/>
      <c r="Q347" s="843"/>
    </row>
    <row r="348" spans="2:17" s="601" customFormat="1" ht="22.5">
      <c r="B348" s="711"/>
      <c r="C348" s="843"/>
      <c r="D348" s="843"/>
      <c r="E348" s="843"/>
      <c r="F348" s="843"/>
      <c r="G348" s="843"/>
      <c r="H348" s="843"/>
      <c r="I348" s="843"/>
      <c r="J348" s="843"/>
      <c r="K348" s="843"/>
      <c r="L348" s="843"/>
      <c r="M348" s="843"/>
      <c r="N348" s="843"/>
      <c r="O348" s="843"/>
      <c r="P348" s="843"/>
      <c r="Q348" s="843"/>
    </row>
    <row r="349" spans="2:17" s="601" customFormat="1" ht="22.5">
      <c r="B349" s="711"/>
      <c r="C349" s="843"/>
      <c r="D349" s="843"/>
      <c r="E349" s="843"/>
      <c r="F349" s="843"/>
      <c r="G349" s="843"/>
      <c r="H349" s="843"/>
      <c r="I349" s="843"/>
      <c r="J349" s="843"/>
      <c r="K349" s="843"/>
      <c r="L349" s="843"/>
      <c r="M349" s="843"/>
      <c r="N349" s="843"/>
      <c r="O349" s="843"/>
      <c r="P349" s="843"/>
      <c r="Q349" s="843"/>
    </row>
    <row r="350" spans="2:17" s="601" customFormat="1" ht="22.5">
      <c r="B350" s="711"/>
      <c r="C350" s="843"/>
      <c r="D350" s="843"/>
      <c r="E350" s="843"/>
      <c r="F350" s="843"/>
      <c r="G350" s="843"/>
      <c r="H350" s="843"/>
      <c r="I350" s="843"/>
      <c r="J350" s="843"/>
      <c r="K350" s="843"/>
      <c r="L350" s="843"/>
      <c r="M350" s="843"/>
      <c r="N350" s="843"/>
      <c r="O350" s="843"/>
      <c r="P350" s="843"/>
      <c r="Q350" s="843"/>
    </row>
    <row r="351" spans="2:17" s="601" customFormat="1" ht="22.5">
      <c r="B351" s="711"/>
      <c r="C351" s="843"/>
      <c r="D351" s="843"/>
      <c r="E351" s="843"/>
      <c r="F351" s="843"/>
      <c r="G351" s="843"/>
      <c r="H351" s="843"/>
      <c r="I351" s="843"/>
      <c r="J351" s="843"/>
      <c r="K351" s="843"/>
      <c r="L351" s="843"/>
      <c r="M351" s="843"/>
      <c r="N351" s="843"/>
      <c r="O351" s="843"/>
      <c r="P351" s="843"/>
      <c r="Q351" s="843"/>
    </row>
    <row r="352" spans="2:17" s="601" customFormat="1" ht="22.5">
      <c r="B352" s="711"/>
      <c r="C352" s="843"/>
      <c r="D352" s="843"/>
      <c r="E352" s="843"/>
      <c r="F352" s="843"/>
      <c r="G352" s="843"/>
      <c r="H352" s="843"/>
      <c r="I352" s="843"/>
      <c r="J352" s="843"/>
      <c r="K352" s="843"/>
      <c r="L352" s="843"/>
      <c r="M352" s="843"/>
      <c r="N352" s="843"/>
      <c r="O352" s="843"/>
      <c r="P352" s="843"/>
      <c r="Q352" s="843"/>
    </row>
    <row r="353" spans="2:17" s="601" customFormat="1" ht="22.5">
      <c r="B353" s="711"/>
      <c r="C353" s="843"/>
      <c r="D353" s="843"/>
      <c r="E353" s="843"/>
      <c r="F353" s="843"/>
      <c r="G353" s="843"/>
      <c r="H353" s="843"/>
      <c r="I353" s="843"/>
      <c r="J353" s="843"/>
      <c r="K353" s="843"/>
      <c r="L353" s="843"/>
      <c r="M353" s="843"/>
      <c r="N353" s="843"/>
      <c r="O353" s="843"/>
      <c r="P353" s="843"/>
      <c r="Q353" s="843"/>
    </row>
    <row r="354" spans="2:17" s="601" customFormat="1" ht="22.5">
      <c r="B354" s="711"/>
      <c r="C354" s="843"/>
      <c r="D354" s="843"/>
      <c r="E354" s="843"/>
      <c r="F354" s="843"/>
      <c r="G354" s="843"/>
      <c r="H354" s="843"/>
      <c r="I354" s="843"/>
      <c r="J354" s="843"/>
      <c r="K354" s="843"/>
      <c r="L354" s="843"/>
      <c r="M354" s="843"/>
      <c r="N354" s="843"/>
      <c r="O354" s="843"/>
      <c r="P354" s="843"/>
      <c r="Q354" s="843"/>
    </row>
    <row r="355" spans="2:17" s="601" customFormat="1" ht="22.5">
      <c r="B355" s="711"/>
      <c r="C355" s="843"/>
      <c r="D355" s="843"/>
      <c r="E355" s="843"/>
      <c r="F355" s="843"/>
      <c r="G355" s="843"/>
      <c r="H355" s="843"/>
      <c r="I355" s="843"/>
      <c r="J355" s="843"/>
      <c r="K355" s="843"/>
      <c r="L355" s="843"/>
      <c r="M355" s="843"/>
      <c r="N355" s="843"/>
      <c r="O355" s="843"/>
      <c r="P355" s="843"/>
      <c r="Q355" s="843"/>
    </row>
    <row r="356" spans="2:17" s="601" customFormat="1" ht="22.5">
      <c r="B356" s="711"/>
      <c r="C356" s="843"/>
      <c r="D356" s="843"/>
      <c r="E356" s="843"/>
      <c r="F356" s="843"/>
      <c r="G356" s="843"/>
      <c r="H356" s="843"/>
      <c r="I356" s="843"/>
      <c r="J356" s="843"/>
      <c r="K356" s="843"/>
      <c r="L356" s="843"/>
      <c r="M356" s="843"/>
      <c r="N356" s="843"/>
      <c r="O356" s="843"/>
      <c r="P356" s="843"/>
      <c r="Q356" s="843"/>
    </row>
    <row r="357" spans="2:17" s="601" customFormat="1" ht="22.5">
      <c r="B357" s="711"/>
      <c r="C357" s="843"/>
      <c r="D357" s="843"/>
      <c r="E357" s="843"/>
      <c r="F357" s="843"/>
      <c r="G357" s="843"/>
      <c r="H357" s="843"/>
      <c r="I357" s="843"/>
      <c r="J357" s="843"/>
      <c r="K357" s="843"/>
      <c r="L357" s="843"/>
      <c r="M357" s="843"/>
      <c r="N357" s="843"/>
      <c r="O357" s="843"/>
      <c r="P357" s="843"/>
      <c r="Q357" s="843"/>
    </row>
    <row r="358" spans="2:17" s="601" customFormat="1" ht="22.5">
      <c r="B358" s="711"/>
      <c r="C358" s="843"/>
      <c r="D358" s="843"/>
      <c r="E358" s="843"/>
      <c r="F358" s="843"/>
      <c r="G358" s="843"/>
      <c r="H358" s="843"/>
      <c r="I358" s="843"/>
      <c r="J358" s="843"/>
      <c r="K358" s="843"/>
      <c r="L358" s="843"/>
      <c r="M358" s="843"/>
      <c r="N358" s="843"/>
      <c r="O358" s="843"/>
      <c r="P358" s="843"/>
      <c r="Q358" s="843"/>
    </row>
    <row r="359" spans="2:17" s="601" customFormat="1" ht="22.5">
      <c r="B359" s="711"/>
      <c r="C359" s="843"/>
      <c r="D359" s="843"/>
      <c r="E359" s="843"/>
      <c r="F359" s="843"/>
      <c r="G359" s="843"/>
      <c r="H359" s="843"/>
      <c r="I359" s="843"/>
      <c r="J359" s="843"/>
      <c r="K359" s="843"/>
      <c r="L359" s="843"/>
      <c r="M359" s="843"/>
      <c r="N359" s="843"/>
      <c r="O359" s="843"/>
      <c r="P359" s="843"/>
      <c r="Q359" s="843"/>
    </row>
    <row r="360" spans="2:17" s="601" customFormat="1" ht="22.5">
      <c r="B360" s="711"/>
      <c r="C360" s="843"/>
      <c r="D360" s="843"/>
      <c r="E360" s="843"/>
      <c r="F360" s="843"/>
      <c r="G360" s="843"/>
      <c r="H360" s="843"/>
      <c r="I360" s="843"/>
      <c r="J360" s="843"/>
      <c r="K360" s="843"/>
      <c r="L360" s="843"/>
      <c r="M360" s="843"/>
      <c r="N360" s="843"/>
      <c r="O360" s="843"/>
      <c r="P360" s="843"/>
      <c r="Q360" s="843"/>
    </row>
    <row r="361" spans="2:17" s="601" customFormat="1" ht="22.5">
      <c r="B361" s="711"/>
      <c r="C361" s="843"/>
      <c r="D361" s="843"/>
      <c r="E361" s="843"/>
      <c r="F361" s="843"/>
      <c r="G361" s="843"/>
      <c r="H361" s="843"/>
      <c r="I361" s="843"/>
      <c r="J361" s="843"/>
      <c r="K361" s="843"/>
      <c r="L361" s="843"/>
      <c r="M361" s="843"/>
      <c r="N361" s="843"/>
      <c r="O361" s="843"/>
      <c r="P361" s="843"/>
      <c r="Q361" s="843"/>
    </row>
    <row r="362" spans="2:17" s="601" customFormat="1" ht="22.5">
      <c r="B362" s="711"/>
      <c r="C362" s="843"/>
      <c r="D362" s="843"/>
      <c r="E362" s="843"/>
      <c r="F362" s="843"/>
      <c r="G362" s="843"/>
      <c r="H362" s="843"/>
      <c r="I362" s="843"/>
      <c r="J362" s="843"/>
      <c r="K362" s="843"/>
      <c r="L362" s="843"/>
      <c r="M362" s="843"/>
      <c r="N362" s="843"/>
      <c r="O362" s="843"/>
      <c r="P362" s="843"/>
      <c r="Q362" s="843"/>
    </row>
    <row r="363" spans="2:17" s="601" customFormat="1" ht="22.5">
      <c r="B363" s="711"/>
      <c r="C363" s="843"/>
      <c r="D363" s="843"/>
      <c r="E363" s="843"/>
      <c r="F363" s="843"/>
      <c r="G363" s="843"/>
      <c r="H363" s="843"/>
      <c r="I363" s="843"/>
      <c r="J363" s="843"/>
      <c r="K363" s="843"/>
      <c r="L363" s="843"/>
      <c r="M363" s="843"/>
      <c r="N363" s="843"/>
      <c r="O363" s="843"/>
      <c r="P363" s="843"/>
      <c r="Q363" s="843"/>
    </row>
    <row r="364" spans="2:17" s="601" customFormat="1" ht="22.5">
      <c r="B364" s="711"/>
      <c r="C364" s="843"/>
      <c r="D364" s="843"/>
      <c r="E364" s="843"/>
      <c r="F364" s="843"/>
      <c r="G364" s="843"/>
      <c r="H364" s="843"/>
      <c r="I364" s="843"/>
      <c r="J364" s="843"/>
      <c r="K364" s="843"/>
      <c r="L364" s="843"/>
      <c r="M364" s="843"/>
      <c r="N364" s="843"/>
      <c r="O364" s="843"/>
      <c r="P364" s="843"/>
      <c r="Q364" s="843"/>
    </row>
    <row r="365" spans="2:17" s="601" customFormat="1" ht="22.5">
      <c r="B365" s="711"/>
      <c r="C365" s="843"/>
      <c r="D365" s="843"/>
      <c r="E365" s="843"/>
      <c r="F365" s="843"/>
      <c r="G365" s="843"/>
      <c r="H365" s="843"/>
      <c r="I365" s="843"/>
      <c r="J365" s="843"/>
      <c r="K365" s="843"/>
      <c r="L365" s="843"/>
      <c r="M365" s="843"/>
      <c r="N365" s="843"/>
      <c r="O365" s="843"/>
      <c r="P365" s="843"/>
      <c r="Q365" s="843"/>
    </row>
    <row r="366" spans="2:17" s="601" customFormat="1" ht="22.5">
      <c r="B366" s="711"/>
      <c r="C366" s="843"/>
      <c r="D366" s="843"/>
      <c r="E366" s="843"/>
      <c r="F366" s="843"/>
      <c r="G366" s="843"/>
      <c r="H366" s="843"/>
      <c r="I366" s="843"/>
      <c r="J366" s="843"/>
      <c r="K366" s="843"/>
      <c r="L366" s="843"/>
      <c r="M366" s="843"/>
      <c r="N366" s="843"/>
      <c r="O366" s="843"/>
      <c r="P366" s="843"/>
      <c r="Q366" s="843"/>
    </row>
    <row r="367" spans="2:17" s="601" customFormat="1" ht="22.5">
      <c r="B367" s="711"/>
      <c r="C367" s="843"/>
      <c r="D367" s="843"/>
      <c r="E367" s="843"/>
      <c r="F367" s="843"/>
      <c r="G367" s="843"/>
      <c r="H367" s="843"/>
      <c r="I367" s="843"/>
      <c r="J367" s="843"/>
      <c r="K367" s="843"/>
      <c r="L367" s="843"/>
      <c r="M367" s="843"/>
      <c r="N367" s="843"/>
      <c r="O367" s="843"/>
      <c r="P367" s="843"/>
      <c r="Q367" s="843"/>
    </row>
    <row r="368" spans="2:17" s="601" customFormat="1" ht="22.5">
      <c r="B368" s="711"/>
      <c r="C368" s="843"/>
      <c r="D368" s="843"/>
      <c r="E368" s="843"/>
      <c r="F368" s="843"/>
      <c r="G368" s="843"/>
      <c r="H368" s="843"/>
      <c r="I368" s="843"/>
      <c r="J368" s="843"/>
      <c r="K368" s="843"/>
      <c r="L368" s="843"/>
      <c r="M368" s="843"/>
      <c r="N368" s="843"/>
      <c r="O368" s="843"/>
      <c r="P368" s="843"/>
      <c r="Q368" s="843"/>
    </row>
    <row r="369" spans="2:17" s="601" customFormat="1" ht="22.5">
      <c r="B369" s="711"/>
      <c r="C369" s="843"/>
      <c r="D369" s="843"/>
      <c r="E369" s="843"/>
      <c r="F369" s="843"/>
      <c r="G369" s="843"/>
      <c r="H369" s="843"/>
      <c r="I369" s="843"/>
      <c r="J369" s="843"/>
      <c r="K369" s="843"/>
      <c r="L369" s="843"/>
      <c r="M369" s="843"/>
      <c r="N369" s="843"/>
      <c r="O369" s="843"/>
      <c r="P369" s="843"/>
      <c r="Q369" s="843"/>
    </row>
    <row r="370" spans="2:17" s="601" customFormat="1" ht="22.5">
      <c r="B370" s="711"/>
      <c r="C370" s="843"/>
      <c r="D370" s="843"/>
      <c r="E370" s="843"/>
      <c r="F370" s="843"/>
      <c r="G370" s="843"/>
      <c r="H370" s="843"/>
      <c r="I370" s="843"/>
      <c r="J370" s="843"/>
      <c r="K370" s="843"/>
      <c r="L370" s="843"/>
      <c r="M370" s="843"/>
      <c r="N370" s="843"/>
      <c r="O370" s="843"/>
      <c r="P370" s="843"/>
      <c r="Q370" s="843"/>
    </row>
    <row r="371" spans="2:17" s="601" customFormat="1" ht="22.5">
      <c r="B371" s="711"/>
      <c r="C371" s="843"/>
      <c r="D371" s="843"/>
      <c r="E371" s="843"/>
      <c r="F371" s="843"/>
      <c r="G371" s="843"/>
      <c r="H371" s="843"/>
      <c r="I371" s="843"/>
      <c r="J371" s="843"/>
      <c r="K371" s="843"/>
      <c r="L371" s="843"/>
      <c r="M371" s="843"/>
      <c r="N371" s="843"/>
      <c r="O371" s="843"/>
      <c r="P371" s="843"/>
      <c r="Q371" s="843"/>
    </row>
    <row r="372" spans="2:17" s="601" customFormat="1" ht="22.5">
      <c r="B372" s="711"/>
      <c r="C372" s="843"/>
      <c r="D372" s="843"/>
      <c r="E372" s="843"/>
      <c r="F372" s="843"/>
      <c r="G372" s="843"/>
      <c r="H372" s="843"/>
      <c r="I372" s="843"/>
      <c r="J372" s="843"/>
      <c r="K372" s="843"/>
      <c r="L372" s="843"/>
      <c r="M372" s="843"/>
      <c r="N372" s="843"/>
      <c r="O372" s="843"/>
      <c r="P372" s="843"/>
      <c r="Q372" s="843"/>
    </row>
    <row r="373" spans="2:17" s="601" customFormat="1" ht="22.5">
      <c r="B373" s="711"/>
      <c r="C373" s="843"/>
      <c r="D373" s="843"/>
      <c r="E373" s="843"/>
      <c r="F373" s="843"/>
      <c r="G373" s="843"/>
      <c r="H373" s="843"/>
      <c r="I373" s="843"/>
      <c r="J373" s="843"/>
      <c r="K373" s="843"/>
      <c r="L373" s="843"/>
      <c r="M373" s="843"/>
      <c r="N373" s="843"/>
      <c r="O373" s="843"/>
      <c r="P373" s="843"/>
      <c r="Q373" s="843"/>
    </row>
    <row r="374" spans="2:17" s="601" customFormat="1" ht="22.5">
      <c r="B374" s="711"/>
      <c r="C374" s="843"/>
      <c r="D374" s="843"/>
      <c r="E374" s="843"/>
      <c r="F374" s="843"/>
      <c r="G374" s="843"/>
      <c r="H374" s="843"/>
      <c r="I374" s="843"/>
      <c r="J374" s="843"/>
      <c r="K374" s="843"/>
      <c r="L374" s="843"/>
      <c r="M374" s="843"/>
      <c r="N374" s="843"/>
      <c r="O374" s="843"/>
      <c r="P374" s="843"/>
      <c r="Q374" s="843"/>
    </row>
    <row r="375" spans="2:17" s="601" customFormat="1" ht="22.5">
      <c r="B375" s="711"/>
      <c r="C375" s="843"/>
      <c r="D375" s="843"/>
      <c r="E375" s="843"/>
      <c r="F375" s="843"/>
      <c r="G375" s="843"/>
      <c r="H375" s="843"/>
      <c r="I375" s="843"/>
      <c r="J375" s="843"/>
      <c r="K375" s="843"/>
      <c r="L375" s="843"/>
      <c r="M375" s="843"/>
      <c r="N375" s="843"/>
      <c r="O375" s="843"/>
      <c r="P375" s="843"/>
      <c r="Q375" s="843"/>
    </row>
    <row r="376" spans="2:17" s="601" customFormat="1" ht="22.5">
      <c r="B376" s="711"/>
      <c r="C376" s="843"/>
      <c r="D376" s="843"/>
      <c r="E376" s="843"/>
      <c r="F376" s="843"/>
      <c r="G376" s="843"/>
      <c r="H376" s="843"/>
      <c r="I376" s="843"/>
      <c r="J376" s="843"/>
      <c r="K376" s="843"/>
      <c r="L376" s="843"/>
      <c r="M376" s="843"/>
      <c r="N376" s="843"/>
      <c r="O376" s="843"/>
      <c r="P376" s="843"/>
      <c r="Q376" s="843"/>
    </row>
    <row r="377" spans="2:17" s="601" customFormat="1" ht="22.5">
      <c r="B377" s="711"/>
      <c r="C377" s="843"/>
      <c r="D377" s="843"/>
      <c r="E377" s="843"/>
      <c r="F377" s="843"/>
      <c r="G377" s="843"/>
      <c r="H377" s="843"/>
      <c r="I377" s="843"/>
      <c r="J377" s="843"/>
      <c r="K377" s="843"/>
      <c r="L377" s="843"/>
      <c r="M377" s="843"/>
      <c r="N377" s="843"/>
      <c r="O377" s="843"/>
      <c r="P377" s="843"/>
      <c r="Q377" s="843"/>
    </row>
    <row r="378" spans="2:17" s="601" customFormat="1" ht="22.5">
      <c r="B378" s="711"/>
      <c r="C378" s="843"/>
      <c r="D378" s="843"/>
      <c r="E378" s="843"/>
      <c r="F378" s="843"/>
      <c r="G378" s="843"/>
      <c r="H378" s="843"/>
      <c r="I378" s="843"/>
      <c r="J378" s="843"/>
      <c r="K378" s="843"/>
      <c r="L378" s="843"/>
      <c r="M378" s="843"/>
      <c r="N378" s="843"/>
      <c r="O378" s="843"/>
      <c r="P378" s="843"/>
      <c r="Q378" s="843"/>
    </row>
    <row r="379" spans="2:17" s="601" customFormat="1" ht="22.5">
      <c r="B379" s="711"/>
      <c r="C379" s="843"/>
      <c r="D379" s="843"/>
      <c r="E379" s="843"/>
      <c r="F379" s="843"/>
      <c r="G379" s="843"/>
      <c r="H379" s="843"/>
      <c r="I379" s="843"/>
      <c r="J379" s="843"/>
      <c r="K379" s="843"/>
      <c r="L379" s="843"/>
      <c r="M379" s="843"/>
      <c r="N379" s="843"/>
      <c r="O379" s="843"/>
      <c r="P379" s="843"/>
      <c r="Q379" s="843"/>
    </row>
    <row r="380" spans="2:17" s="601" customFormat="1" ht="22.5">
      <c r="B380" s="711"/>
      <c r="C380" s="843"/>
      <c r="D380" s="843"/>
      <c r="E380" s="843"/>
      <c r="F380" s="843"/>
      <c r="G380" s="843"/>
      <c r="H380" s="843"/>
      <c r="I380" s="843"/>
      <c r="J380" s="843"/>
      <c r="K380" s="843"/>
      <c r="L380" s="843"/>
      <c r="M380" s="843"/>
      <c r="N380" s="843"/>
      <c r="O380" s="843"/>
      <c r="P380" s="843"/>
      <c r="Q380" s="843"/>
    </row>
    <row r="381" spans="2:17" s="601" customFormat="1" ht="22.5">
      <c r="B381" s="711"/>
      <c r="C381" s="843"/>
      <c r="D381" s="843"/>
      <c r="E381" s="843"/>
      <c r="F381" s="843"/>
      <c r="G381" s="843"/>
      <c r="H381" s="843"/>
      <c r="I381" s="843"/>
      <c r="J381" s="843"/>
      <c r="K381" s="843"/>
      <c r="L381" s="843"/>
      <c r="M381" s="843"/>
      <c r="N381" s="843"/>
      <c r="O381" s="843"/>
      <c r="P381" s="843"/>
      <c r="Q381" s="843"/>
    </row>
    <row r="382" spans="2:17" s="601" customFormat="1" ht="22.5">
      <c r="B382" s="711"/>
      <c r="C382" s="843"/>
      <c r="D382" s="843"/>
      <c r="E382" s="843"/>
      <c r="F382" s="843"/>
      <c r="G382" s="843"/>
      <c r="H382" s="843"/>
      <c r="I382" s="843"/>
      <c r="J382" s="843"/>
      <c r="K382" s="843"/>
      <c r="L382" s="843"/>
      <c r="M382" s="843"/>
      <c r="N382" s="843"/>
      <c r="O382" s="843"/>
      <c r="P382" s="843"/>
      <c r="Q382" s="843"/>
    </row>
    <row r="383" spans="2:17" s="601" customFormat="1" ht="22.5">
      <c r="B383" s="711"/>
      <c r="C383" s="843"/>
      <c r="D383" s="843"/>
      <c r="E383" s="843"/>
      <c r="F383" s="843"/>
      <c r="G383" s="843"/>
      <c r="H383" s="843"/>
      <c r="I383" s="843"/>
      <c r="J383" s="843"/>
      <c r="K383" s="843"/>
      <c r="L383" s="843"/>
      <c r="M383" s="843"/>
      <c r="N383" s="843"/>
      <c r="O383" s="843"/>
      <c r="P383" s="843"/>
      <c r="Q383" s="843"/>
    </row>
    <row r="384" spans="2:17" s="601" customFormat="1" ht="22.5">
      <c r="B384" s="711"/>
      <c r="C384" s="843"/>
      <c r="D384" s="843"/>
      <c r="E384" s="843"/>
      <c r="F384" s="843"/>
      <c r="G384" s="843"/>
      <c r="H384" s="843"/>
      <c r="I384" s="843"/>
      <c r="J384" s="843"/>
      <c r="K384" s="843"/>
      <c r="L384" s="843"/>
      <c r="M384" s="843"/>
      <c r="N384" s="843"/>
      <c r="O384" s="843"/>
      <c r="P384" s="843"/>
      <c r="Q384" s="843"/>
    </row>
    <row r="385" spans="2:17" s="601" customFormat="1" ht="22.5">
      <c r="B385" s="711"/>
      <c r="C385" s="843"/>
      <c r="D385" s="843"/>
      <c r="E385" s="843"/>
      <c r="F385" s="843"/>
      <c r="G385" s="843"/>
      <c r="H385" s="843"/>
      <c r="I385" s="843"/>
      <c r="J385" s="843"/>
      <c r="K385" s="843"/>
      <c r="L385" s="843"/>
      <c r="M385" s="843"/>
      <c r="N385" s="843"/>
      <c r="O385" s="843"/>
      <c r="P385" s="843"/>
      <c r="Q385" s="843"/>
    </row>
    <row r="386" spans="2:17" s="601" customFormat="1" ht="22.5">
      <c r="B386" s="711"/>
      <c r="C386" s="843"/>
      <c r="D386" s="843"/>
      <c r="E386" s="843"/>
      <c r="F386" s="843"/>
      <c r="G386" s="843"/>
      <c r="H386" s="843"/>
      <c r="I386" s="843"/>
      <c r="J386" s="843"/>
      <c r="K386" s="843"/>
      <c r="L386" s="843"/>
      <c r="M386" s="843"/>
      <c r="N386" s="843"/>
      <c r="O386" s="843"/>
      <c r="P386" s="843"/>
      <c r="Q386" s="843"/>
    </row>
    <row r="387" spans="2:17" s="601" customFormat="1" ht="22.5">
      <c r="B387" s="711"/>
      <c r="C387" s="843"/>
      <c r="D387" s="843"/>
      <c r="E387" s="843"/>
      <c r="F387" s="843"/>
      <c r="G387" s="843"/>
      <c r="H387" s="843"/>
      <c r="I387" s="843"/>
      <c r="J387" s="843"/>
      <c r="K387" s="843"/>
      <c r="L387" s="843"/>
      <c r="M387" s="843"/>
      <c r="N387" s="843"/>
      <c r="O387" s="843"/>
      <c r="P387" s="843"/>
      <c r="Q387" s="843"/>
    </row>
    <row r="388" spans="2:17" s="601" customFormat="1" ht="22.5">
      <c r="B388" s="711"/>
      <c r="C388" s="843"/>
      <c r="D388" s="843"/>
      <c r="E388" s="843"/>
      <c r="F388" s="843"/>
      <c r="G388" s="843"/>
      <c r="H388" s="843"/>
      <c r="I388" s="843"/>
      <c r="J388" s="843"/>
      <c r="K388" s="843"/>
      <c r="L388" s="843"/>
      <c r="M388" s="843"/>
      <c r="N388" s="843"/>
      <c r="O388" s="843"/>
      <c r="P388" s="843"/>
      <c r="Q388" s="843"/>
    </row>
    <row r="389" spans="2:17" s="601" customFormat="1" ht="22.5">
      <c r="B389" s="711"/>
      <c r="C389" s="843"/>
      <c r="D389" s="843"/>
      <c r="E389" s="843"/>
      <c r="F389" s="843"/>
      <c r="G389" s="843"/>
      <c r="H389" s="843"/>
      <c r="I389" s="843"/>
      <c r="J389" s="843"/>
      <c r="K389" s="843"/>
      <c r="L389" s="843"/>
      <c r="M389" s="843"/>
      <c r="N389" s="843"/>
      <c r="O389" s="843"/>
      <c r="P389" s="843"/>
      <c r="Q389" s="843"/>
    </row>
    <row r="390" spans="2:17" s="601" customFormat="1" ht="22.5">
      <c r="B390" s="711"/>
      <c r="C390" s="843"/>
      <c r="D390" s="843"/>
      <c r="E390" s="843"/>
      <c r="F390" s="843"/>
      <c r="G390" s="843"/>
      <c r="H390" s="843"/>
      <c r="I390" s="843"/>
      <c r="J390" s="843"/>
      <c r="K390" s="843"/>
      <c r="L390" s="843"/>
      <c r="M390" s="843"/>
      <c r="N390" s="843"/>
      <c r="O390" s="843"/>
      <c r="P390" s="843"/>
      <c r="Q390" s="843"/>
    </row>
    <row r="391" spans="2:17" s="601" customFormat="1" ht="22.5">
      <c r="B391" s="711"/>
      <c r="C391" s="843"/>
      <c r="D391" s="843"/>
      <c r="E391" s="843"/>
      <c r="F391" s="843"/>
      <c r="G391" s="843"/>
      <c r="H391" s="843"/>
      <c r="I391" s="843"/>
      <c r="J391" s="843"/>
      <c r="K391" s="843"/>
      <c r="L391" s="843"/>
      <c r="M391" s="843"/>
      <c r="N391" s="843"/>
      <c r="O391" s="843"/>
      <c r="P391" s="843"/>
      <c r="Q391" s="843"/>
    </row>
    <row r="392" spans="2:17" s="601" customFormat="1" ht="22.5">
      <c r="B392" s="711"/>
      <c r="C392" s="843"/>
      <c r="D392" s="843"/>
      <c r="E392" s="843"/>
      <c r="F392" s="843"/>
      <c r="G392" s="843"/>
      <c r="H392" s="843"/>
      <c r="I392" s="843"/>
      <c r="J392" s="843"/>
      <c r="K392" s="843"/>
      <c r="L392" s="843"/>
      <c r="M392" s="843"/>
      <c r="N392" s="843"/>
      <c r="O392" s="843"/>
      <c r="P392" s="843"/>
      <c r="Q392" s="843"/>
    </row>
    <row r="393" spans="2:17" s="601" customFormat="1" ht="22.5">
      <c r="B393" s="711"/>
      <c r="C393" s="843"/>
      <c r="D393" s="843"/>
      <c r="E393" s="843"/>
      <c r="F393" s="843"/>
      <c r="G393" s="843"/>
      <c r="H393" s="843"/>
      <c r="I393" s="843"/>
      <c r="J393" s="843"/>
      <c r="K393" s="843"/>
      <c r="L393" s="843"/>
      <c r="M393" s="843"/>
      <c r="N393" s="843"/>
      <c r="O393" s="843"/>
      <c r="P393" s="843"/>
      <c r="Q393" s="843"/>
    </row>
    <row r="394" spans="2:17" s="601" customFormat="1" ht="22.5">
      <c r="B394" s="711"/>
      <c r="C394" s="843"/>
      <c r="D394" s="843"/>
      <c r="E394" s="843"/>
      <c r="F394" s="843"/>
      <c r="G394" s="843"/>
      <c r="H394" s="843"/>
      <c r="I394" s="843"/>
      <c r="J394" s="843"/>
      <c r="K394" s="843"/>
      <c r="L394" s="843"/>
      <c r="M394" s="843"/>
      <c r="N394" s="843"/>
      <c r="O394" s="843"/>
      <c r="P394" s="843"/>
      <c r="Q394" s="843"/>
    </row>
    <row r="395" spans="2:17" s="601" customFormat="1" ht="22.5">
      <c r="B395" s="711"/>
      <c r="C395" s="843"/>
      <c r="D395" s="843"/>
      <c r="E395" s="843"/>
      <c r="F395" s="843"/>
      <c r="G395" s="843"/>
      <c r="H395" s="843"/>
      <c r="I395" s="843"/>
      <c r="J395" s="843"/>
      <c r="K395" s="843"/>
      <c r="L395" s="843"/>
      <c r="M395" s="843"/>
      <c r="N395" s="843"/>
      <c r="O395" s="843"/>
      <c r="P395" s="843"/>
      <c r="Q395" s="843"/>
    </row>
    <row r="396" spans="2:17" s="601" customFormat="1" ht="22.5">
      <c r="B396" s="711"/>
      <c r="C396" s="843"/>
      <c r="D396" s="843"/>
      <c r="E396" s="843"/>
      <c r="F396" s="843"/>
      <c r="G396" s="843"/>
      <c r="H396" s="843"/>
      <c r="I396" s="843"/>
      <c r="J396" s="843"/>
      <c r="K396" s="843"/>
      <c r="L396" s="843"/>
      <c r="M396" s="843"/>
      <c r="N396" s="843"/>
      <c r="O396" s="843"/>
      <c r="P396" s="843"/>
      <c r="Q396" s="843"/>
    </row>
    <row r="397" spans="2:17" s="601" customFormat="1" ht="22.5">
      <c r="B397" s="711"/>
      <c r="C397" s="843"/>
      <c r="D397" s="843"/>
      <c r="E397" s="843"/>
      <c r="F397" s="843"/>
      <c r="G397" s="843"/>
      <c r="H397" s="843"/>
      <c r="I397" s="843"/>
      <c r="J397" s="843"/>
      <c r="K397" s="843"/>
      <c r="L397" s="843"/>
      <c r="M397" s="843"/>
      <c r="N397" s="843"/>
      <c r="O397" s="843"/>
      <c r="P397" s="843"/>
      <c r="Q397" s="843"/>
    </row>
    <row r="398" spans="2:17" s="601" customFormat="1" ht="22.5">
      <c r="B398" s="711"/>
      <c r="C398" s="843"/>
      <c r="D398" s="843"/>
      <c r="E398" s="843"/>
      <c r="F398" s="843"/>
      <c r="G398" s="843"/>
      <c r="H398" s="843"/>
      <c r="I398" s="843"/>
      <c r="J398" s="843"/>
      <c r="K398" s="843"/>
      <c r="L398" s="843"/>
      <c r="M398" s="843"/>
      <c r="N398" s="843"/>
      <c r="O398" s="843"/>
      <c r="P398" s="843"/>
      <c r="Q398" s="843"/>
    </row>
    <row r="399" spans="2:17" s="601" customFormat="1" ht="22.5">
      <c r="B399" s="711"/>
      <c r="C399" s="843"/>
      <c r="D399" s="843"/>
      <c r="E399" s="843"/>
      <c r="F399" s="843"/>
      <c r="G399" s="843"/>
      <c r="H399" s="843"/>
      <c r="I399" s="843"/>
      <c r="J399" s="843"/>
      <c r="K399" s="843"/>
      <c r="L399" s="843"/>
      <c r="M399" s="843"/>
      <c r="N399" s="843"/>
      <c r="O399" s="843"/>
      <c r="P399" s="843"/>
      <c r="Q399" s="843"/>
    </row>
    <row r="400" spans="2:17" s="601" customFormat="1" ht="22.5">
      <c r="B400" s="711"/>
      <c r="C400" s="843"/>
      <c r="D400" s="843"/>
      <c r="E400" s="843"/>
      <c r="F400" s="843"/>
      <c r="G400" s="843"/>
      <c r="H400" s="843"/>
      <c r="I400" s="843"/>
      <c r="J400" s="843"/>
      <c r="K400" s="843"/>
      <c r="L400" s="843"/>
      <c r="M400" s="843"/>
      <c r="N400" s="843"/>
      <c r="O400" s="843"/>
      <c r="P400" s="843"/>
      <c r="Q400" s="843"/>
    </row>
    <row r="401" spans="2:17" s="601" customFormat="1" ht="22.5">
      <c r="B401" s="711"/>
      <c r="C401" s="843"/>
      <c r="D401" s="843"/>
      <c r="E401" s="843"/>
      <c r="F401" s="843"/>
      <c r="G401" s="843"/>
      <c r="H401" s="843"/>
      <c r="I401" s="843"/>
      <c r="J401" s="843"/>
      <c r="K401" s="843"/>
      <c r="L401" s="843"/>
      <c r="M401" s="843"/>
      <c r="N401" s="843"/>
      <c r="O401" s="843"/>
      <c r="P401" s="843"/>
      <c r="Q401" s="843"/>
    </row>
    <row r="402" spans="2:17" s="601" customFormat="1" ht="22.5">
      <c r="B402" s="711"/>
      <c r="C402" s="843"/>
      <c r="D402" s="843"/>
      <c r="E402" s="843"/>
      <c r="F402" s="843"/>
      <c r="G402" s="843"/>
      <c r="H402" s="843"/>
      <c r="I402" s="843"/>
      <c r="J402" s="843"/>
      <c r="K402" s="843"/>
      <c r="L402" s="843"/>
      <c r="M402" s="843"/>
      <c r="N402" s="843"/>
      <c r="O402" s="843"/>
      <c r="P402" s="843"/>
      <c r="Q402" s="843"/>
    </row>
    <row r="403" spans="2:17" s="601" customFormat="1" ht="22.5">
      <c r="B403" s="711"/>
      <c r="C403" s="843"/>
      <c r="D403" s="843"/>
      <c r="E403" s="843"/>
      <c r="F403" s="843"/>
      <c r="G403" s="843"/>
      <c r="H403" s="843"/>
      <c r="I403" s="843"/>
      <c r="J403" s="843"/>
      <c r="K403" s="843"/>
      <c r="L403" s="843"/>
      <c r="M403" s="843"/>
      <c r="N403" s="843"/>
      <c r="O403" s="843"/>
      <c r="P403" s="843"/>
      <c r="Q403" s="843"/>
    </row>
    <row r="404" spans="2:17" s="601" customFormat="1" ht="22.5">
      <c r="B404" s="711"/>
      <c r="C404" s="843"/>
      <c r="D404" s="843"/>
      <c r="E404" s="843"/>
      <c r="F404" s="843"/>
      <c r="G404" s="843"/>
      <c r="H404" s="843"/>
      <c r="I404" s="843"/>
      <c r="J404" s="843"/>
      <c r="K404" s="843"/>
      <c r="L404" s="843"/>
      <c r="M404" s="843"/>
      <c r="N404" s="843"/>
      <c r="O404" s="843"/>
      <c r="P404" s="843"/>
      <c r="Q404" s="843"/>
    </row>
    <row r="405" spans="2:17" s="601" customFormat="1" ht="22.5">
      <c r="B405" s="711"/>
      <c r="C405" s="843"/>
      <c r="D405" s="843"/>
      <c r="E405" s="843"/>
      <c r="F405" s="843"/>
      <c r="G405" s="843"/>
      <c r="H405" s="843"/>
      <c r="I405" s="843"/>
      <c r="J405" s="843"/>
      <c r="K405" s="843"/>
      <c r="L405" s="843"/>
      <c r="M405" s="843"/>
      <c r="N405" s="843"/>
      <c r="O405" s="843"/>
      <c r="P405" s="843"/>
      <c r="Q405" s="843"/>
    </row>
    <row r="406" spans="2:17" s="601" customFormat="1" ht="22.5">
      <c r="B406" s="711"/>
      <c r="C406" s="843"/>
      <c r="D406" s="843"/>
      <c r="E406" s="843"/>
      <c r="F406" s="843"/>
      <c r="G406" s="843"/>
      <c r="H406" s="843"/>
      <c r="I406" s="843"/>
      <c r="J406" s="843"/>
      <c r="K406" s="843"/>
      <c r="L406" s="843"/>
      <c r="M406" s="843"/>
      <c r="N406" s="843"/>
      <c r="O406" s="843"/>
      <c r="P406" s="843"/>
      <c r="Q406" s="843"/>
    </row>
    <row r="407" spans="2:17" s="601" customFormat="1" ht="22.5">
      <c r="B407" s="711"/>
      <c r="C407" s="843"/>
      <c r="D407" s="843"/>
      <c r="E407" s="843"/>
      <c r="F407" s="843"/>
      <c r="G407" s="843"/>
      <c r="H407" s="843"/>
      <c r="I407" s="843"/>
      <c r="J407" s="843"/>
      <c r="K407" s="843"/>
      <c r="L407" s="843"/>
      <c r="M407" s="843"/>
      <c r="N407" s="843"/>
      <c r="O407" s="843"/>
      <c r="P407" s="843"/>
      <c r="Q407" s="843"/>
    </row>
    <row r="408" spans="2:17" s="601" customFormat="1" ht="22.5">
      <c r="B408" s="711"/>
      <c r="C408" s="843"/>
      <c r="D408" s="843"/>
      <c r="E408" s="843"/>
      <c r="F408" s="843"/>
      <c r="G408" s="843"/>
      <c r="H408" s="843"/>
      <c r="I408" s="843"/>
      <c r="J408" s="843"/>
      <c r="K408" s="843"/>
      <c r="L408" s="843"/>
      <c r="M408" s="843"/>
      <c r="N408" s="843"/>
      <c r="O408" s="843"/>
      <c r="P408" s="843"/>
      <c r="Q408" s="843"/>
    </row>
    <row r="409" spans="2:17" s="601" customFormat="1" ht="22.5">
      <c r="B409" s="711"/>
      <c r="C409" s="843"/>
      <c r="D409" s="843"/>
      <c r="E409" s="843"/>
      <c r="F409" s="843"/>
      <c r="G409" s="843"/>
      <c r="H409" s="843"/>
      <c r="I409" s="843"/>
      <c r="J409" s="843"/>
      <c r="K409" s="843"/>
      <c r="L409" s="843"/>
      <c r="M409" s="843"/>
      <c r="N409" s="843"/>
      <c r="O409" s="843"/>
      <c r="P409" s="843"/>
      <c r="Q409" s="843"/>
    </row>
    <row r="410" spans="2:17" s="601" customFormat="1" ht="22.5">
      <c r="B410" s="711"/>
      <c r="C410" s="843"/>
      <c r="D410" s="843"/>
      <c r="E410" s="843"/>
      <c r="F410" s="843"/>
      <c r="G410" s="843"/>
      <c r="H410" s="843"/>
      <c r="I410" s="843"/>
      <c r="J410" s="843"/>
      <c r="K410" s="843"/>
      <c r="L410" s="843"/>
      <c r="M410" s="843"/>
      <c r="N410" s="843"/>
      <c r="O410" s="843"/>
      <c r="P410" s="843"/>
      <c r="Q410" s="843"/>
    </row>
    <row r="411" spans="2:17" s="601" customFormat="1" ht="22.5">
      <c r="B411" s="711"/>
      <c r="C411" s="843"/>
      <c r="D411" s="843"/>
      <c r="E411" s="843"/>
      <c r="F411" s="843"/>
      <c r="G411" s="843"/>
      <c r="H411" s="843"/>
      <c r="I411" s="843"/>
      <c r="J411" s="843"/>
      <c r="K411" s="843"/>
      <c r="L411" s="843"/>
      <c r="M411" s="843"/>
      <c r="N411" s="843"/>
      <c r="O411" s="843"/>
      <c r="P411" s="843"/>
      <c r="Q411" s="843"/>
    </row>
    <row r="412" spans="2:17" s="601" customFormat="1" ht="22.5">
      <c r="B412" s="711"/>
      <c r="C412" s="843"/>
      <c r="D412" s="843"/>
      <c r="E412" s="843"/>
      <c r="F412" s="843"/>
      <c r="G412" s="843"/>
      <c r="H412" s="843"/>
      <c r="I412" s="843"/>
      <c r="J412" s="843"/>
      <c r="K412" s="843"/>
      <c r="L412" s="843"/>
      <c r="M412" s="843"/>
      <c r="N412" s="843"/>
      <c r="O412" s="843"/>
      <c r="P412" s="843"/>
      <c r="Q412" s="843"/>
    </row>
    <row r="413" spans="2:17" s="601" customFormat="1" ht="22.5">
      <c r="B413" s="711"/>
      <c r="C413" s="843"/>
      <c r="D413" s="843"/>
      <c r="E413" s="843"/>
      <c r="F413" s="843"/>
      <c r="G413" s="843"/>
      <c r="H413" s="843"/>
      <c r="I413" s="843"/>
      <c r="J413" s="843"/>
      <c r="K413" s="843"/>
      <c r="L413" s="843"/>
      <c r="M413" s="843"/>
      <c r="N413" s="843"/>
      <c r="O413" s="843"/>
      <c r="P413" s="843"/>
      <c r="Q413" s="843"/>
    </row>
    <row r="414" spans="2:17" s="601" customFormat="1" ht="22.5">
      <c r="B414" s="711"/>
      <c r="C414" s="843"/>
      <c r="D414" s="843"/>
      <c r="E414" s="843"/>
      <c r="F414" s="843"/>
      <c r="G414" s="843"/>
      <c r="H414" s="843"/>
      <c r="I414" s="843"/>
      <c r="J414" s="843"/>
      <c r="K414" s="843"/>
      <c r="L414" s="843"/>
      <c r="M414" s="843"/>
      <c r="N414" s="843"/>
      <c r="O414" s="843"/>
      <c r="P414" s="843"/>
      <c r="Q414" s="843"/>
    </row>
    <row r="415" spans="2:17" s="601" customFormat="1" ht="22.5">
      <c r="B415" s="711"/>
      <c r="C415" s="843"/>
      <c r="D415" s="843"/>
      <c r="E415" s="843"/>
      <c r="F415" s="843"/>
      <c r="G415" s="843"/>
      <c r="H415" s="843"/>
      <c r="I415" s="843"/>
      <c r="J415" s="843"/>
      <c r="K415" s="843"/>
      <c r="L415" s="843"/>
      <c r="M415" s="843"/>
      <c r="N415" s="843"/>
      <c r="O415" s="843"/>
      <c r="P415" s="843"/>
      <c r="Q415" s="843"/>
    </row>
    <row r="416" spans="2:17" s="601" customFormat="1" ht="22.5">
      <c r="B416" s="711"/>
      <c r="C416" s="843"/>
      <c r="D416" s="843"/>
      <c r="E416" s="843"/>
      <c r="F416" s="843"/>
      <c r="G416" s="843"/>
      <c r="H416" s="843"/>
      <c r="I416" s="843"/>
      <c r="J416" s="843"/>
      <c r="K416" s="843"/>
      <c r="L416" s="843"/>
      <c r="M416" s="843"/>
      <c r="N416" s="843"/>
      <c r="O416" s="843"/>
      <c r="P416" s="843"/>
      <c r="Q416" s="843"/>
    </row>
    <row r="417" spans="2:17" s="601" customFormat="1" ht="22.5">
      <c r="B417" s="711"/>
      <c r="C417" s="843"/>
      <c r="D417" s="843"/>
      <c r="E417" s="843"/>
      <c r="F417" s="843"/>
      <c r="G417" s="843"/>
      <c r="H417" s="843"/>
      <c r="I417" s="843"/>
      <c r="J417" s="843"/>
      <c r="K417" s="843"/>
      <c r="L417" s="843"/>
      <c r="M417" s="843"/>
      <c r="N417" s="843"/>
      <c r="O417" s="843"/>
      <c r="P417" s="843"/>
      <c r="Q417" s="843"/>
    </row>
    <row r="418" spans="2:17" s="601" customFormat="1" ht="22.5">
      <c r="B418" s="711"/>
      <c r="C418" s="843"/>
      <c r="D418" s="843"/>
      <c r="E418" s="843"/>
      <c r="F418" s="843"/>
      <c r="G418" s="843"/>
      <c r="H418" s="843"/>
      <c r="I418" s="843"/>
      <c r="J418" s="843"/>
      <c r="K418" s="843"/>
      <c r="L418" s="843"/>
      <c r="M418" s="843"/>
      <c r="N418" s="843"/>
      <c r="O418" s="843"/>
      <c r="P418" s="843"/>
      <c r="Q418" s="843"/>
    </row>
    <row r="419" spans="2:17" s="601" customFormat="1" ht="22.5">
      <c r="B419" s="711"/>
      <c r="C419" s="843"/>
      <c r="D419" s="843"/>
      <c r="E419" s="843"/>
      <c r="F419" s="843"/>
      <c r="G419" s="843"/>
      <c r="H419" s="843"/>
      <c r="I419" s="843"/>
      <c r="J419" s="843"/>
      <c r="K419" s="843"/>
      <c r="L419" s="843"/>
      <c r="M419" s="843"/>
      <c r="N419" s="843"/>
      <c r="O419" s="843"/>
      <c r="P419" s="843"/>
      <c r="Q419" s="843"/>
    </row>
    <row r="420" spans="2:17" s="601" customFormat="1" ht="22.5">
      <c r="B420" s="711"/>
      <c r="C420" s="843"/>
      <c r="D420" s="843"/>
      <c r="E420" s="843"/>
      <c r="F420" s="843"/>
      <c r="G420" s="843"/>
      <c r="H420" s="843"/>
      <c r="I420" s="843"/>
      <c r="J420" s="843"/>
      <c r="K420" s="843"/>
      <c r="L420" s="843"/>
      <c r="M420" s="843"/>
      <c r="N420" s="843"/>
      <c r="O420" s="843"/>
      <c r="P420" s="843"/>
      <c r="Q420" s="843"/>
    </row>
    <row r="421" spans="2:17" s="601" customFormat="1" ht="22.5">
      <c r="B421" s="711"/>
      <c r="C421" s="843"/>
      <c r="D421" s="843"/>
      <c r="E421" s="843"/>
      <c r="F421" s="843"/>
      <c r="G421" s="843"/>
      <c r="H421" s="843"/>
      <c r="I421" s="843"/>
      <c r="J421" s="843"/>
      <c r="K421" s="843"/>
      <c r="L421" s="843"/>
      <c r="M421" s="843"/>
      <c r="N421" s="843"/>
      <c r="O421" s="843"/>
      <c r="P421" s="843"/>
      <c r="Q421" s="843"/>
    </row>
    <row r="422" spans="2:17" s="601" customFormat="1" ht="22.5">
      <c r="B422" s="711"/>
      <c r="C422" s="843"/>
      <c r="D422" s="843"/>
      <c r="E422" s="843"/>
      <c r="F422" s="843"/>
      <c r="G422" s="843"/>
      <c r="H422" s="843"/>
      <c r="I422" s="843"/>
      <c r="J422" s="843"/>
      <c r="K422" s="843"/>
      <c r="L422" s="843"/>
      <c r="M422" s="843"/>
      <c r="N422" s="843"/>
      <c r="O422" s="843"/>
      <c r="P422" s="843"/>
      <c r="Q422" s="843"/>
    </row>
    <row r="423" spans="2:17" s="601" customFormat="1" ht="22.5">
      <c r="B423" s="711"/>
      <c r="C423" s="843"/>
      <c r="D423" s="843"/>
      <c r="E423" s="843"/>
      <c r="F423" s="843"/>
      <c r="G423" s="843"/>
      <c r="H423" s="843"/>
      <c r="I423" s="843"/>
      <c r="J423" s="843"/>
      <c r="K423" s="843"/>
      <c r="L423" s="843"/>
      <c r="M423" s="843"/>
      <c r="N423" s="843"/>
      <c r="O423" s="843"/>
      <c r="P423" s="843"/>
      <c r="Q423" s="843"/>
    </row>
    <row r="424" spans="2:17" s="601" customFormat="1" ht="22.5">
      <c r="B424" s="711"/>
      <c r="C424" s="843"/>
      <c r="D424" s="843"/>
      <c r="E424" s="843"/>
      <c r="F424" s="843"/>
      <c r="G424" s="843"/>
      <c r="H424" s="843"/>
      <c r="I424" s="843"/>
      <c r="J424" s="843"/>
      <c r="K424" s="843"/>
      <c r="L424" s="843"/>
      <c r="M424" s="843"/>
      <c r="N424" s="843"/>
      <c r="O424" s="843"/>
      <c r="P424" s="843"/>
      <c r="Q424" s="843"/>
    </row>
    <row r="425" spans="2:17" s="601" customFormat="1" ht="22.5">
      <c r="B425" s="711"/>
      <c r="C425" s="843"/>
      <c r="D425" s="843"/>
      <c r="E425" s="843"/>
      <c r="F425" s="843"/>
      <c r="G425" s="843"/>
      <c r="H425" s="843"/>
      <c r="I425" s="843"/>
      <c r="J425" s="843"/>
      <c r="K425" s="843"/>
      <c r="L425" s="843"/>
      <c r="M425" s="843"/>
      <c r="N425" s="843"/>
      <c r="O425" s="843"/>
      <c r="P425" s="843"/>
      <c r="Q425" s="843"/>
    </row>
    <row r="426" spans="2:17" s="601" customFormat="1" ht="22.5">
      <c r="B426" s="711"/>
      <c r="C426" s="843"/>
      <c r="D426" s="843"/>
      <c r="E426" s="843"/>
      <c r="F426" s="843"/>
      <c r="G426" s="843"/>
      <c r="H426" s="843"/>
      <c r="I426" s="843"/>
      <c r="J426" s="843"/>
      <c r="K426" s="843"/>
      <c r="L426" s="843"/>
      <c r="M426" s="843"/>
      <c r="N426" s="843"/>
      <c r="O426" s="843"/>
      <c r="P426" s="843"/>
      <c r="Q426" s="843"/>
    </row>
    <row r="427" spans="2:17" s="601" customFormat="1" ht="22.5">
      <c r="B427" s="711"/>
      <c r="C427" s="843"/>
      <c r="D427" s="843"/>
      <c r="E427" s="843"/>
      <c r="F427" s="843"/>
      <c r="G427" s="843"/>
      <c r="H427" s="843"/>
      <c r="I427" s="843"/>
      <c r="J427" s="843"/>
      <c r="K427" s="843"/>
      <c r="L427" s="843"/>
      <c r="M427" s="843"/>
      <c r="N427" s="843"/>
      <c r="O427" s="843"/>
      <c r="P427" s="843"/>
      <c r="Q427" s="843"/>
    </row>
    <row r="428" spans="2:17" s="601" customFormat="1" ht="22.5">
      <c r="B428" s="711"/>
      <c r="C428" s="843"/>
      <c r="D428" s="843"/>
      <c r="E428" s="843"/>
      <c r="F428" s="843"/>
      <c r="G428" s="843"/>
      <c r="H428" s="843"/>
      <c r="I428" s="843"/>
      <c r="J428" s="843"/>
      <c r="K428" s="843"/>
      <c r="L428" s="843"/>
      <c r="M428" s="843"/>
      <c r="N428" s="843"/>
      <c r="O428" s="843"/>
      <c r="P428" s="843"/>
      <c r="Q428" s="843"/>
    </row>
    <row r="429" spans="2:17" s="601" customFormat="1" ht="22.5">
      <c r="B429" s="711"/>
      <c r="C429" s="843"/>
      <c r="D429" s="843"/>
      <c r="E429" s="843"/>
      <c r="F429" s="843"/>
      <c r="G429" s="843"/>
      <c r="H429" s="843"/>
      <c r="I429" s="843"/>
      <c r="J429" s="843"/>
      <c r="K429" s="843"/>
      <c r="L429" s="843"/>
      <c r="M429" s="843"/>
      <c r="N429" s="843"/>
      <c r="O429" s="843"/>
      <c r="P429" s="843"/>
      <c r="Q429" s="843"/>
    </row>
    <row r="430" spans="2:17" s="601" customFormat="1" ht="22.5">
      <c r="B430" s="711"/>
      <c r="C430" s="843"/>
      <c r="D430" s="843"/>
      <c r="E430" s="843"/>
      <c r="F430" s="843"/>
      <c r="G430" s="843"/>
      <c r="H430" s="843"/>
      <c r="I430" s="843"/>
      <c r="J430" s="843"/>
      <c r="K430" s="843"/>
      <c r="L430" s="843"/>
      <c r="M430" s="843"/>
      <c r="N430" s="843"/>
      <c r="O430" s="843"/>
      <c r="P430" s="843"/>
      <c r="Q430" s="843"/>
    </row>
    <row r="431" spans="2:17" s="601" customFormat="1" ht="22.5">
      <c r="B431" s="711"/>
      <c r="C431" s="843"/>
      <c r="D431" s="843"/>
      <c r="E431" s="843"/>
      <c r="F431" s="843"/>
      <c r="G431" s="843"/>
      <c r="H431" s="843"/>
      <c r="I431" s="843"/>
      <c r="J431" s="843"/>
      <c r="K431" s="843"/>
      <c r="L431" s="843"/>
      <c r="M431" s="843"/>
      <c r="N431" s="843"/>
      <c r="O431" s="843"/>
      <c r="P431" s="843"/>
      <c r="Q431" s="843"/>
    </row>
    <row r="432" spans="2:17" s="601" customFormat="1" ht="22.5">
      <c r="B432" s="711"/>
      <c r="C432" s="843"/>
      <c r="D432" s="843"/>
      <c r="E432" s="843"/>
      <c r="F432" s="843"/>
      <c r="G432" s="843"/>
      <c r="H432" s="843"/>
      <c r="I432" s="843"/>
      <c r="J432" s="843"/>
      <c r="K432" s="843"/>
      <c r="L432" s="843"/>
      <c r="M432" s="843"/>
      <c r="N432" s="843"/>
      <c r="O432" s="843"/>
      <c r="P432" s="843"/>
      <c r="Q432" s="843"/>
    </row>
    <row r="433" spans="2:17" s="601" customFormat="1" ht="22.5">
      <c r="B433" s="711"/>
      <c r="C433" s="843"/>
      <c r="D433" s="843"/>
      <c r="E433" s="843"/>
      <c r="F433" s="843"/>
      <c r="G433" s="843"/>
      <c r="H433" s="843"/>
      <c r="I433" s="843"/>
      <c r="J433" s="843"/>
      <c r="K433" s="843"/>
      <c r="L433" s="843"/>
      <c r="M433" s="843"/>
      <c r="N433" s="843"/>
      <c r="O433" s="843"/>
      <c r="P433" s="843"/>
      <c r="Q433" s="843"/>
    </row>
    <row r="434" spans="2:17" s="601" customFormat="1" ht="22.5">
      <c r="B434" s="711"/>
      <c r="C434" s="843"/>
      <c r="D434" s="843"/>
      <c r="E434" s="843"/>
      <c r="F434" s="843"/>
      <c r="G434" s="843"/>
      <c r="H434" s="843"/>
      <c r="I434" s="843"/>
      <c r="J434" s="843"/>
      <c r="K434" s="843"/>
      <c r="L434" s="843"/>
      <c r="M434" s="843"/>
      <c r="N434" s="843"/>
      <c r="O434" s="843"/>
      <c r="P434" s="843"/>
      <c r="Q434" s="843"/>
    </row>
    <row r="435" spans="2:17" s="601" customFormat="1" ht="22.5">
      <c r="B435" s="711"/>
      <c r="C435" s="843"/>
      <c r="D435" s="843"/>
      <c r="E435" s="843"/>
      <c r="F435" s="843"/>
      <c r="G435" s="843"/>
      <c r="H435" s="843"/>
      <c r="I435" s="843"/>
      <c r="J435" s="843"/>
      <c r="K435" s="843"/>
      <c r="L435" s="843"/>
      <c r="M435" s="843"/>
      <c r="N435" s="843"/>
      <c r="O435" s="843"/>
      <c r="P435" s="843"/>
      <c r="Q435" s="843"/>
    </row>
    <row r="436" spans="2:17" s="601" customFormat="1" ht="22.5">
      <c r="B436" s="711"/>
      <c r="C436" s="843"/>
      <c r="D436" s="843"/>
      <c r="E436" s="843"/>
      <c r="F436" s="843"/>
      <c r="G436" s="843"/>
      <c r="H436" s="843"/>
      <c r="I436" s="843"/>
      <c r="J436" s="843"/>
      <c r="K436" s="843"/>
      <c r="L436" s="843"/>
      <c r="M436" s="843"/>
      <c r="N436" s="843"/>
      <c r="O436" s="843"/>
      <c r="P436" s="843"/>
      <c r="Q436" s="843"/>
    </row>
    <row r="437" spans="2:17" s="601" customFormat="1" ht="22.5">
      <c r="B437" s="711"/>
      <c r="C437" s="843"/>
      <c r="D437" s="843"/>
      <c r="E437" s="843"/>
      <c r="F437" s="843"/>
      <c r="G437" s="843"/>
      <c r="H437" s="843"/>
      <c r="I437" s="843"/>
      <c r="J437" s="843"/>
      <c r="K437" s="843"/>
      <c r="L437" s="843"/>
      <c r="M437" s="843"/>
      <c r="N437" s="843"/>
      <c r="O437" s="843"/>
      <c r="P437" s="843"/>
      <c r="Q437" s="843"/>
    </row>
    <row r="438" spans="2:17" s="601" customFormat="1" ht="22.5">
      <c r="B438" s="711"/>
      <c r="C438" s="843"/>
      <c r="D438" s="843"/>
      <c r="E438" s="843"/>
      <c r="F438" s="843"/>
      <c r="G438" s="843"/>
      <c r="H438" s="843"/>
      <c r="I438" s="843"/>
      <c r="J438" s="843"/>
      <c r="K438" s="843"/>
      <c r="L438" s="843"/>
      <c r="M438" s="843"/>
      <c r="N438" s="843"/>
      <c r="O438" s="843"/>
      <c r="P438" s="843"/>
      <c r="Q438" s="843"/>
    </row>
    <row r="439" spans="2:17" s="601" customFormat="1" ht="22.5">
      <c r="B439" s="711"/>
      <c r="C439" s="843"/>
      <c r="D439" s="843"/>
      <c r="E439" s="843"/>
      <c r="F439" s="843"/>
      <c r="G439" s="843"/>
      <c r="H439" s="843"/>
      <c r="I439" s="843"/>
      <c r="J439" s="843"/>
      <c r="K439" s="843"/>
      <c r="L439" s="843"/>
      <c r="M439" s="843"/>
      <c r="N439" s="843"/>
      <c r="O439" s="843"/>
      <c r="P439" s="843"/>
      <c r="Q439" s="843"/>
    </row>
    <row r="440" spans="2:17" s="601" customFormat="1" ht="22.5">
      <c r="B440" s="711"/>
      <c r="C440" s="843"/>
      <c r="D440" s="843"/>
      <c r="E440" s="843"/>
      <c r="F440" s="843"/>
      <c r="G440" s="843"/>
      <c r="H440" s="843"/>
      <c r="I440" s="843"/>
      <c r="J440" s="843"/>
      <c r="K440" s="843"/>
      <c r="L440" s="843"/>
      <c r="M440" s="843"/>
      <c r="N440" s="843"/>
      <c r="O440" s="843"/>
      <c r="P440" s="843"/>
      <c r="Q440" s="843"/>
    </row>
    <row r="441" spans="2:17" s="601" customFormat="1" ht="22.5">
      <c r="B441" s="711"/>
      <c r="C441" s="843"/>
      <c r="D441" s="843"/>
      <c r="E441" s="843"/>
      <c r="F441" s="843"/>
      <c r="G441" s="843"/>
      <c r="H441" s="843"/>
      <c r="I441" s="843"/>
      <c r="J441" s="843"/>
      <c r="K441" s="843"/>
      <c r="L441" s="843"/>
      <c r="M441" s="843"/>
      <c r="N441" s="843"/>
      <c r="O441" s="843"/>
      <c r="P441" s="843"/>
      <c r="Q441" s="843"/>
    </row>
    <row r="442" spans="2:17" s="601" customFormat="1" ht="22.5">
      <c r="B442" s="711"/>
      <c r="C442" s="843"/>
      <c r="D442" s="843"/>
      <c r="E442" s="843"/>
      <c r="F442" s="843"/>
      <c r="G442" s="843"/>
      <c r="H442" s="843"/>
      <c r="I442" s="843"/>
      <c r="J442" s="843"/>
      <c r="K442" s="843"/>
      <c r="L442" s="843"/>
      <c r="M442" s="843"/>
      <c r="N442" s="843"/>
      <c r="O442" s="843"/>
      <c r="P442" s="843"/>
      <c r="Q442" s="843"/>
    </row>
    <row r="443" spans="2:17" s="601" customFormat="1" ht="22.5">
      <c r="B443" s="711"/>
      <c r="C443" s="843"/>
      <c r="D443" s="843"/>
      <c r="E443" s="843"/>
      <c r="F443" s="843"/>
      <c r="G443" s="843"/>
      <c r="H443" s="843"/>
      <c r="I443" s="843"/>
      <c r="J443" s="843"/>
      <c r="K443" s="843"/>
      <c r="L443" s="843"/>
      <c r="M443" s="843"/>
      <c r="N443" s="843"/>
      <c r="O443" s="843"/>
      <c r="P443" s="843"/>
      <c r="Q443" s="843"/>
    </row>
    <row r="444" spans="2:17" s="601" customFormat="1" ht="22.5">
      <c r="B444" s="711"/>
      <c r="C444" s="843"/>
      <c r="D444" s="843"/>
      <c r="E444" s="843"/>
      <c r="F444" s="843"/>
      <c r="G444" s="843"/>
      <c r="H444" s="843"/>
      <c r="I444" s="843"/>
      <c r="J444" s="843"/>
      <c r="K444" s="843"/>
      <c r="L444" s="843"/>
      <c r="M444" s="843"/>
      <c r="N444" s="843"/>
      <c r="O444" s="843"/>
      <c r="P444" s="843"/>
      <c r="Q444" s="843"/>
    </row>
    <row r="445" spans="2:17" s="601" customFormat="1" ht="22.5">
      <c r="B445" s="711"/>
      <c r="C445" s="843"/>
      <c r="D445" s="843"/>
      <c r="E445" s="843"/>
      <c r="F445" s="843"/>
      <c r="G445" s="843"/>
      <c r="H445" s="843"/>
      <c r="I445" s="843"/>
      <c r="J445" s="843"/>
      <c r="K445" s="843"/>
      <c r="L445" s="843"/>
      <c r="M445" s="843"/>
      <c r="N445" s="843"/>
      <c r="O445" s="843"/>
      <c r="P445" s="843"/>
      <c r="Q445" s="843"/>
    </row>
    <row r="446" spans="2:17" s="601" customFormat="1" ht="22.5">
      <c r="B446" s="711"/>
      <c r="C446" s="843"/>
      <c r="D446" s="843"/>
      <c r="E446" s="843"/>
      <c r="F446" s="843"/>
      <c r="G446" s="843"/>
      <c r="H446" s="843"/>
      <c r="I446" s="843"/>
      <c r="J446" s="843"/>
      <c r="K446" s="843"/>
      <c r="L446" s="843"/>
      <c r="M446" s="843"/>
      <c r="N446" s="843"/>
      <c r="O446" s="843"/>
      <c r="P446" s="843"/>
      <c r="Q446" s="843"/>
    </row>
    <row r="447" spans="2:17" s="601" customFormat="1" ht="22.5">
      <c r="B447" s="711"/>
      <c r="C447" s="843"/>
      <c r="D447" s="843"/>
      <c r="E447" s="843"/>
      <c r="F447" s="843"/>
      <c r="G447" s="843"/>
      <c r="H447" s="843"/>
      <c r="I447" s="843"/>
      <c r="J447" s="843"/>
      <c r="K447" s="843"/>
      <c r="L447" s="843"/>
      <c r="M447" s="843"/>
      <c r="N447" s="843"/>
      <c r="O447" s="843"/>
      <c r="P447" s="843"/>
      <c r="Q447" s="843"/>
    </row>
    <row r="448" spans="2:17" s="601" customFormat="1" ht="22.5">
      <c r="B448" s="711"/>
      <c r="C448" s="843"/>
      <c r="D448" s="843"/>
      <c r="E448" s="843"/>
      <c r="F448" s="843"/>
      <c r="G448" s="843"/>
      <c r="H448" s="843"/>
      <c r="I448" s="843"/>
      <c r="J448" s="843"/>
      <c r="K448" s="843"/>
      <c r="L448" s="843"/>
      <c r="M448" s="843"/>
      <c r="N448" s="843"/>
      <c r="O448" s="843"/>
      <c r="P448" s="843"/>
      <c r="Q448" s="843"/>
    </row>
    <row r="449" spans="2:17" s="601" customFormat="1" ht="22.5">
      <c r="B449" s="711"/>
      <c r="C449" s="843"/>
      <c r="D449" s="843"/>
      <c r="E449" s="843"/>
      <c r="F449" s="843"/>
      <c r="G449" s="843"/>
      <c r="H449" s="843"/>
      <c r="I449" s="843"/>
      <c r="J449" s="843"/>
      <c r="K449" s="843"/>
      <c r="L449" s="843"/>
      <c r="M449" s="843"/>
      <c r="N449" s="843"/>
      <c r="O449" s="843"/>
      <c r="P449" s="843"/>
      <c r="Q449" s="843"/>
    </row>
    <row r="450" spans="2:17" s="601" customFormat="1" ht="22.5">
      <c r="B450" s="711"/>
      <c r="C450" s="843"/>
      <c r="D450" s="843"/>
      <c r="E450" s="843"/>
      <c r="F450" s="843"/>
      <c r="G450" s="843"/>
      <c r="H450" s="843"/>
      <c r="I450" s="843"/>
      <c r="J450" s="843"/>
      <c r="K450" s="843"/>
      <c r="L450" s="843"/>
      <c r="M450" s="843"/>
      <c r="N450" s="843"/>
      <c r="O450" s="843"/>
      <c r="P450" s="843"/>
      <c r="Q450" s="843"/>
    </row>
    <row r="451" spans="2:17" s="601" customFormat="1" ht="22.5">
      <c r="B451" s="711"/>
      <c r="C451" s="843"/>
      <c r="D451" s="843"/>
      <c r="E451" s="843"/>
      <c r="F451" s="843"/>
      <c r="G451" s="843"/>
      <c r="H451" s="843"/>
      <c r="I451" s="843"/>
      <c r="J451" s="843"/>
      <c r="K451" s="843"/>
      <c r="L451" s="843"/>
      <c r="M451" s="843"/>
      <c r="N451" s="843"/>
      <c r="O451" s="843"/>
      <c r="P451" s="843"/>
      <c r="Q451" s="843"/>
    </row>
    <row r="452" spans="2:17" s="601" customFormat="1" ht="22.5">
      <c r="B452" s="711"/>
      <c r="C452" s="843"/>
      <c r="D452" s="843"/>
      <c r="E452" s="843"/>
      <c r="F452" s="843"/>
      <c r="G452" s="843"/>
      <c r="H452" s="843"/>
      <c r="I452" s="843"/>
      <c r="J452" s="843"/>
      <c r="K452" s="843"/>
      <c r="L452" s="843"/>
      <c r="M452" s="843"/>
      <c r="N452" s="843"/>
      <c r="O452" s="843"/>
      <c r="P452" s="843"/>
      <c r="Q452" s="843"/>
    </row>
    <row r="453" spans="2:17" s="601" customFormat="1" ht="22.5">
      <c r="B453" s="711"/>
      <c r="C453" s="843"/>
      <c r="D453" s="843"/>
      <c r="E453" s="843"/>
      <c r="F453" s="843"/>
      <c r="G453" s="843"/>
      <c r="H453" s="843"/>
      <c r="I453" s="843"/>
      <c r="J453" s="843"/>
      <c r="K453" s="843"/>
      <c r="L453" s="843"/>
      <c r="M453" s="843"/>
      <c r="N453" s="843"/>
      <c r="O453" s="843"/>
      <c r="P453" s="843"/>
      <c r="Q453" s="843"/>
    </row>
    <row r="454" spans="2:17" s="601" customFormat="1" ht="22.5">
      <c r="B454" s="711"/>
      <c r="C454" s="843"/>
      <c r="D454" s="843"/>
      <c r="E454" s="843"/>
      <c r="F454" s="843"/>
      <c r="G454" s="843"/>
      <c r="H454" s="843"/>
      <c r="I454" s="843"/>
      <c r="J454" s="843"/>
      <c r="K454" s="843"/>
      <c r="L454" s="843"/>
      <c r="M454" s="843"/>
      <c r="N454" s="843"/>
      <c r="O454" s="843"/>
      <c r="P454" s="843"/>
      <c r="Q454" s="843"/>
    </row>
    <row r="455" spans="2:17" s="601" customFormat="1" ht="22.5">
      <c r="B455" s="711"/>
      <c r="C455" s="843"/>
      <c r="D455" s="843"/>
      <c r="E455" s="843"/>
      <c r="F455" s="843"/>
      <c r="G455" s="843"/>
      <c r="H455" s="843"/>
      <c r="I455" s="843"/>
      <c r="J455" s="843"/>
      <c r="K455" s="843"/>
      <c r="L455" s="843"/>
      <c r="M455" s="843"/>
      <c r="N455" s="843"/>
      <c r="O455" s="843"/>
      <c r="P455" s="843"/>
      <c r="Q455" s="843"/>
    </row>
    <row r="456" spans="2:17" s="601" customFormat="1" ht="22.5">
      <c r="B456" s="711"/>
      <c r="C456" s="843"/>
      <c r="D456" s="843"/>
      <c r="E456" s="843"/>
      <c r="F456" s="843"/>
      <c r="G456" s="843"/>
      <c r="H456" s="843"/>
      <c r="I456" s="843"/>
      <c r="J456" s="843"/>
      <c r="K456" s="843"/>
      <c r="L456" s="843"/>
      <c r="M456" s="843"/>
      <c r="N456" s="843"/>
      <c r="O456" s="843"/>
      <c r="P456" s="843"/>
      <c r="Q456" s="843"/>
    </row>
    <row r="457" spans="2:17" s="601" customFormat="1" ht="22.5">
      <c r="B457" s="711"/>
      <c r="C457" s="843"/>
      <c r="D457" s="843"/>
      <c r="E457" s="843"/>
      <c r="F457" s="843"/>
      <c r="G457" s="843"/>
      <c r="H457" s="843"/>
      <c r="I457" s="843"/>
      <c r="J457" s="843"/>
      <c r="K457" s="843"/>
      <c r="L457" s="843"/>
      <c r="M457" s="843"/>
      <c r="N457" s="843"/>
      <c r="O457" s="843"/>
      <c r="P457" s="843"/>
      <c r="Q457" s="843"/>
    </row>
    <row r="458" spans="2:17" s="601" customFormat="1" ht="22.5">
      <c r="B458" s="711"/>
      <c r="C458" s="843"/>
      <c r="D458" s="843"/>
      <c r="E458" s="843"/>
      <c r="F458" s="843"/>
      <c r="G458" s="843"/>
      <c r="H458" s="843"/>
      <c r="I458" s="843"/>
      <c r="J458" s="843"/>
      <c r="K458" s="843"/>
      <c r="L458" s="843"/>
      <c r="M458" s="843"/>
      <c r="N458" s="843"/>
      <c r="O458" s="843"/>
      <c r="P458" s="843"/>
      <c r="Q458" s="843"/>
    </row>
    <row r="459" spans="2:17" s="601" customFormat="1" ht="22.5">
      <c r="B459" s="711"/>
      <c r="C459" s="843"/>
      <c r="D459" s="843"/>
      <c r="E459" s="843"/>
      <c r="F459" s="843"/>
      <c r="G459" s="843"/>
      <c r="H459" s="843"/>
      <c r="I459" s="843"/>
      <c r="J459" s="843"/>
      <c r="K459" s="843"/>
      <c r="L459" s="843"/>
      <c r="M459" s="843"/>
      <c r="N459" s="843"/>
      <c r="O459" s="843"/>
      <c r="P459" s="843"/>
      <c r="Q459" s="843"/>
    </row>
    <row r="460" spans="2:17" s="601" customFormat="1" ht="22.5">
      <c r="B460" s="711"/>
      <c r="C460" s="843"/>
      <c r="D460" s="843"/>
      <c r="E460" s="843"/>
      <c r="F460" s="843"/>
      <c r="G460" s="843"/>
      <c r="H460" s="843"/>
      <c r="I460" s="843"/>
      <c r="J460" s="843"/>
      <c r="K460" s="843"/>
      <c r="L460" s="843"/>
      <c r="M460" s="843"/>
      <c r="N460" s="843"/>
      <c r="O460" s="843"/>
      <c r="P460" s="843"/>
      <c r="Q460" s="843"/>
    </row>
    <row r="461" spans="2:17" s="601" customFormat="1" ht="22.5">
      <c r="B461" s="711"/>
      <c r="C461" s="843"/>
      <c r="D461" s="843"/>
      <c r="E461" s="843"/>
      <c r="F461" s="843"/>
      <c r="G461" s="843"/>
      <c r="H461" s="843"/>
      <c r="I461" s="843"/>
      <c r="J461" s="843"/>
      <c r="K461" s="843"/>
      <c r="L461" s="843"/>
      <c r="M461" s="843"/>
      <c r="N461" s="843"/>
      <c r="O461" s="843"/>
      <c r="P461" s="843"/>
      <c r="Q461" s="843"/>
    </row>
    <row r="462" spans="2:17" s="601" customFormat="1" ht="22.5">
      <c r="B462" s="711"/>
      <c r="C462" s="843"/>
      <c r="D462" s="843"/>
      <c r="E462" s="843"/>
      <c r="F462" s="843"/>
      <c r="G462" s="843"/>
      <c r="H462" s="843"/>
      <c r="I462" s="843"/>
      <c r="J462" s="843"/>
      <c r="K462" s="843"/>
      <c r="L462" s="843"/>
      <c r="M462" s="843"/>
      <c r="N462" s="843"/>
      <c r="O462" s="843"/>
      <c r="P462" s="843"/>
      <c r="Q462" s="843"/>
    </row>
    <row r="463" spans="2:17" s="601" customFormat="1" ht="22.5">
      <c r="B463" s="711"/>
      <c r="C463" s="843"/>
      <c r="D463" s="843"/>
      <c r="E463" s="843"/>
      <c r="F463" s="843"/>
      <c r="G463" s="843"/>
      <c r="H463" s="843"/>
      <c r="I463" s="843"/>
      <c r="J463" s="843"/>
      <c r="K463" s="843"/>
      <c r="L463" s="843"/>
      <c r="M463" s="843"/>
      <c r="N463" s="843"/>
      <c r="O463" s="843"/>
      <c r="P463" s="843"/>
      <c r="Q463" s="843"/>
    </row>
    <row r="464" spans="2:17" s="601" customFormat="1" ht="22.5">
      <c r="B464" s="711"/>
      <c r="C464" s="843"/>
      <c r="D464" s="843"/>
      <c r="E464" s="843"/>
      <c r="F464" s="843"/>
      <c r="G464" s="843"/>
      <c r="H464" s="843"/>
      <c r="I464" s="843"/>
      <c r="J464" s="843"/>
      <c r="K464" s="843"/>
      <c r="L464" s="843"/>
      <c r="M464" s="843"/>
      <c r="N464" s="843"/>
      <c r="O464" s="843"/>
      <c r="P464" s="843"/>
      <c r="Q464" s="843"/>
    </row>
    <row r="465" spans="2:17" s="601" customFormat="1" ht="22.5">
      <c r="B465" s="711"/>
      <c r="C465" s="843"/>
      <c r="D465" s="843"/>
      <c r="E465" s="843"/>
      <c r="F465" s="843"/>
      <c r="G465" s="843"/>
      <c r="H465" s="843"/>
      <c r="I465" s="843"/>
      <c r="J465" s="843"/>
      <c r="K465" s="843"/>
      <c r="L465" s="843"/>
      <c r="M465" s="843"/>
      <c r="N465" s="843"/>
      <c r="O465" s="843"/>
      <c r="P465" s="843"/>
      <c r="Q465" s="843"/>
    </row>
    <row r="466" spans="2:17" s="601" customFormat="1" ht="22.5">
      <c r="B466" s="711"/>
      <c r="C466" s="843"/>
      <c r="D466" s="843"/>
      <c r="E466" s="843"/>
      <c r="F466" s="843"/>
      <c r="G466" s="843"/>
      <c r="H466" s="843"/>
      <c r="I466" s="843"/>
      <c r="J466" s="843"/>
      <c r="K466" s="843"/>
      <c r="L466" s="843"/>
      <c r="M466" s="843"/>
      <c r="N466" s="843"/>
      <c r="O466" s="843"/>
      <c r="P466" s="843"/>
      <c r="Q466" s="843"/>
    </row>
    <row r="467" spans="2:17" s="601" customFormat="1" ht="22.5">
      <c r="B467" s="711"/>
      <c r="C467" s="843"/>
      <c r="D467" s="843"/>
      <c r="E467" s="843"/>
      <c r="F467" s="843"/>
      <c r="G467" s="843"/>
      <c r="H467" s="843"/>
      <c r="I467" s="843"/>
      <c r="J467" s="843"/>
      <c r="K467" s="843"/>
      <c r="L467" s="843"/>
      <c r="M467" s="843"/>
      <c r="N467" s="843"/>
      <c r="O467" s="843"/>
      <c r="P467" s="843"/>
      <c r="Q467" s="843"/>
    </row>
    <row r="468" spans="2:17" s="601" customFormat="1" ht="22.5">
      <c r="B468" s="711"/>
      <c r="C468" s="843"/>
      <c r="D468" s="843"/>
      <c r="E468" s="843"/>
      <c r="F468" s="843"/>
      <c r="G468" s="843"/>
      <c r="H468" s="843"/>
      <c r="I468" s="843"/>
      <c r="J468" s="843"/>
      <c r="K468" s="843"/>
      <c r="L468" s="843"/>
      <c r="M468" s="843"/>
      <c r="N468" s="843"/>
      <c r="O468" s="843"/>
      <c r="P468" s="843"/>
      <c r="Q468" s="843"/>
    </row>
    <row r="469" spans="2:17" s="601" customFormat="1" ht="22.5">
      <c r="B469" s="711"/>
      <c r="C469" s="843"/>
      <c r="D469" s="843"/>
      <c r="E469" s="843"/>
      <c r="F469" s="843"/>
      <c r="G469" s="843"/>
      <c r="H469" s="843"/>
      <c r="I469" s="843"/>
      <c r="J469" s="843"/>
      <c r="K469" s="843"/>
      <c r="L469" s="843"/>
      <c r="M469" s="843"/>
      <c r="N469" s="843"/>
      <c r="O469" s="843"/>
      <c r="P469" s="843"/>
      <c r="Q469" s="843"/>
    </row>
    <row r="470" spans="2:17" s="601" customFormat="1" ht="22.5">
      <c r="B470" s="711"/>
      <c r="C470" s="843"/>
      <c r="D470" s="843"/>
      <c r="E470" s="843"/>
      <c r="F470" s="843"/>
      <c r="G470" s="843"/>
      <c r="H470" s="843"/>
      <c r="I470" s="843"/>
      <c r="J470" s="843"/>
      <c r="K470" s="843"/>
      <c r="L470" s="843"/>
      <c r="M470" s="843"/>
      <c r="N470" s="843"/>
      <c r="O470" s="843"/>
      <c r="P470" s="843"/>
      <c r="Q470" s="843"/>
    </row>
    <row r="471" spans="2:17" s="601" customFormat="1" ht="22.5">
      <c r="B471" s="711"/>
      <c r="C471" s="843"/>
      <c r="D471" s="843"/>
      <c r="E471" s="843"/>
      <c r="F471" s="843"/>
      <c r="G471" s="843"/>
      <c r="H471" s="843"/>
      <c r="I471" s="843"/>
      <c r="J471" s="843"/>
      <c r="K471" s="843"/>
      <c r="L471" s="843"/>
      <c r="M471" s="843"/>
      <c r="N471" s="843"/>
      <c r="O471" s="843"/>
      <c r="P471" s="843"/>
      <c r="Q471" s="843"/>
    </row>
    <row r="472" spans="2:17" s="601" customFormat="1" ht="22.5">
      <c r="B472" s="711"/>
      <c r="C472" s="843"/>
      <c r="D472" s="843"/>
      <c r="E472" s="843"/>
      <c r="F472" s="843"/>
      <c r="G472" s="843"/>
      <c r="H472" s="843"/>
      <c r="I472" s="843"/>
      <c r="J472" s="843"/>
      <c r="K472" s="843"/>
      <c r="L472" s="843"/>
      <c r="M472" s="843"/>
      <c r="N472" s="843"/>
      <c r="O472" s="843"/>
      <c r="P472" s="843"/>
      <c r="Q472" s="843"/>
    </row>
    <row r="473" spans="2:17" s="601" customFormat="1" ht="22.5">
      <c r="B473" s="711"/>
      <c r="C473" s="843"/>
      <c r="D473" s="843"/>
      <c r="E473" s="843"/>
      <c r="F473" s="843"/>
      <c r="G473" s="843"/>
      <c r="H473" s="843"/>
      <c r="I473" s="843"/>
      <c r="J473" s="843"/>
      <c r="K473" s="843"/>
      <c r="L473" s="843"/>
      <c r="M473" s="843"/>
      <c r="N473" s="843"/>
      <c r="O473" s="843"/>
      <c r="P473" s="843"/>
      <c r="Q473" s="843"/>
    </row>
    <row r="474" spans="2:17" s="601" customFormat="1" ht="22.5">
      <c r="B474" s="711"/>
      <c r="C474" s="843"/>
      <c r="D474" s="843"/>
      <c r="E474" s="843"/>
      <c r="F474" s="843"/>
      <c r="G474" s="843"/>
      <c r="H474" s="843"/>
      <c r="I474" s="843"/>
      <c r="J474" s="843"/>
      <c r="K474" s="843"/>
      <c r="L474" s="843"/>
      <c r="M474" s="843"/>
      <c r="N474" s="843"/>
      <c r="O474" s="843"/>
      <c r="P474" s="843"/>
      <c r="Q474" s="843"/>
    </row>
    <row r="475" spans="2:17" s="601" customFormat="1" ht="22.5">
      <c r="B475" s="711"/>
      <c r="C475" s="843"/>
      <c r="D475" s="843"/>
      <c r="E475" s="843"/>
      <c r="F475" s="843"/>
      <c r="G475" s="843"/>
      <c r="H475" s="843"/>
      <c r="I475" s="843"/>
      <c r="J475" s="843"/>
      <c r="K475" s="843"/>
      <c r="L475" s="843"/>
      <c r="M475" s="843"/>
      <c r="N475" s="843"/>
      <c r="O475" s="843"/>
      <c r="P475" s="843"/>
      <c r="Q475" s="843"/>
    </row>
    <row r="476" spans="2:17" s="601" customFormat="1" ht="22.5">
      <c r="B476" s="711"/>
      <c r="C476" s="843"/>
      <c r="D476" s="843"/>
      <c r="E476" s="843"/>
      <c r="F476" s="843"/>
      <c r="G476" s="843"/>
      <c r="H476" s="843"/>
      <c r="I476" s="843"/>
      <c r="J476" s="843"/>
      <c r="K476" s="843"/>
      <c r="L476" s="843"/>
      <c r="M476" s="843"/>
      <c r="N476" s="843"/>
      <c r="O476" s="843"/>
      <c r="P476" s="843"/>
      <c r="Q476" s="843"/>
    </row>
    <row r="477" spans="2:17" s="601" customFormat="1" ht="22.5">
      <c r="B477" s="711"/>
      <c r="C477" s="843"/>
      <c r="D477" s="843"/>
      <c r="E477" s="843"/>
      <c r="F477" s="843"/>
      <c r="G477" s="843"/>
      <c r="H477" s="843"/>
      <c r="I477" s="843"/>
      <c r="J477" s="843"/>
      <c r="K477" s="843"/>
      <c r="L477" s="843"/>
      <c r="M477" s="843"/>
      <c r="N477" s="843"/>
      <c r="O477" s="843"/>
      <c r="P477" s="843"/>
      <c r="Q477" s="843"/>
    </row>
    <row r="478" spans="2:17" s="601" customFormat="1" ht="22.5">
      <c r="B478" s="711"/>
      <c r="C478" s="843"/>
      <c r="D478" s="843"/>
      <c r="E478" s="843"/>
      <c r="F478" s="843"/>
      <c r="G478" s="843"/>
      <c r="H478" s="843"/>
      <c r="I478" s="843"/>
      <c r="J478" s="843"/>
      <c r="K478" s="843"/>
      <c r="L478" s="843"/>
      <c r="M478" s="843"/>
      <c r="N478" s="843"/>
      <c r="O478" s="843"/>
      <c r="P478" s="843"/>
      <c r="Q478" s="843"/>
    </row>
    <row r="479" spans="2:17" s="601" customFormat="1" ht="22.5">
      <c r="B479" s="711"/>
      <c r="C479" s="843"/>
      <c r="D479" s="843"/>
      <c r="E479" s="843"/>
      <c r="F479" s="843"/>
      <c r="G479" s="843"/>
      <c r="H479" s="843"/>
      <c r="I479" s="843"/>
      <c r="J479" s="843"/>
      <c r="K479" s="843"/>
      <c r="L479" s="843"/>
      <c r="M479" s="843"/>
      <c r="N479" s="843"/>
      <c r="O479" s="843"/>
      <c r="P479" s="843"/>
      <c r="Q479" s="843"/>
    </row>
    <row r="480" spans="2:17" s="601" customFormat="1" ht="22.5">
      <c r="B480" s="711"/>
      <c r="C480" s="843"/>
      <c r="D480" s="843"/>
      <c r="E480" s="843"/>
      <c r="F480" s="843"/>
      <c r="G480" s="843"/>
      <c r="H480" s="843"/>
      <c r="I480" s="843"/>
      <c r="J480" s="843"/>
      <c r="K480" s="843"/>
      <c r="L480" s="843"/>
      <c r="M480" s="843"/>
      <c r="N480" s="843"/>
      <c r="O480" s="843"/>
      <c r="P480" s="843"/>
      <c r="Q480" s="843"/>
    </row>
    <row r="481" spans="2:17" s="601" customFormat="1" ht="22.5">
      <c r="B481" s="711"/>
      <c r="C481" s="843"/>
      <c r="D481" s="843"/>
      <c r="E481" s="843"/>
      <c r="F481" s="843"/>
      <c r="G481" s="843"/>
      <c r="H481" s="843"/>
      <c r="I481" s="843"/>
      <c r="J481" s="843"/>
      <c r="K481" s="843"/>
      <c r="L481" s="843"/>
      <c r="M481" s="843"/>
      <c r="N481" s="843"/>
      <c r="O481" s="843"/>
      <c r="P481" s="843"/>
      <c r="Q481" s="843"/>
    </row>
    <row r="482" spans="2:17" s="601" customFormat="1" ht="22.5">
      <c r="B482" s="711"/>
      <c r="C482" s="843"/>
      <c r="D482" s="843"/>
      <c r="E482" s="843"/>
      <c r="F482" s="843"/>
      <c r="G482" s="843"/>
      <c r="H482" s="843"/>
      <c r="I482" s="843"/>
      <c r="J482" s="843"/>
      <c r="K482" s="843"/>
      <c r="L482" s="843"/>
      <c r="M482" s="843"/>
      <c r="N482" s="843"/>
      <c r="O482" s="843"/>
      <c r="P482" s="843"/>
      <c r="Q482" s="843"/>
    </row>
    <row r="483" spans="2:17" s="601" customFormat="1" ht="22.5">
      <c r="B483" s="711"/>
      <c r="C483" s="843"/>
      <c r="D483" s="843"/>
      <c r="E483" s="843"/>
      <c r="F483" s="843"/>
      <c r="G483" s="843"/>
      <c r="H483" s="843"/>
      <c r="I483" s="843"/>
      <c r="J483" s="843"/>
      <c r="K483" s="843"/>
      <c r="L483" s="843"/>
      <c r="M483" s="843"/>
      <c r="N483" s="843"/>
      <c r="O483" s="843"/>
      <c r="P483" s="843"/>
      <c r="Q483" s="843"/>
    </row>
    <row r="484" spans="2:17" s="601" customFormat="1" ht="22.5">
      <c r="B484" s="711"/>
      <c r="C484" s="843"/>
      <c r="D484" s="843"/>
      <c r="E484" s="843"/>
      <c r="F484" s="843"/>
      <c r="G484" s="843"/>
      <c r="H484" s="843"/>
      <c r="I484" s="843"/>
      <c r="J484" s="843"/>
      <c r="K484" s="843"/>
      <c r="L484" s="843"/>
      <c r="M484" s="843"/>
      <c r="N484" s="843"/>
      <c r="O484" s="843"/>
      <c r="P484" s="843"/>
      <c r="Q484" s="843"/>
    </row>
    <row r="485" spans="2:17" s="601" customFormat="1" ht="22.5">
      <c r="B485" s="711"/>
      <c r="C485" s="843"/>
      <c r="D485" s="843"/>
      <c r="E485" s="843"/>
      <c r="F485" s="843"/>
      <c r="G485" s="843"/>
      <c r="H485" s="843"/>
      <c r="I485" s="843"/>
      <c r="J485" s="843"/>
      <c r="K485" s="843"/>
      <c r="L485" s="843"/>
      <c r="M485" s="843"/>
      <c r="N485" s="843"/>
      <c r="O485" s="843"/>
      <c r="P485" s="843"/>
      <c r="Q485" s="843"/>
    </row>
    <row r="486" spans="2:17" s="601" customFormat="1" ht="22.5">
      <c r="B486" s="711"/>
      <c r="C486" s="843"/>
      <c r="D486" s="843"/>
      <c r="E486" s="843"/>
      <c r="F486" s="843"/>
      <c r="G486" s="843"/>
      <c r="H486" s="843"/>
      <c r="I486" s="843"/>
      <c r="J486" s="843"/>
      <c r="K486" s="843"/>
      <c r="L486" s="843"/>
      <c r="M486" s="843"/>
      <c r="N486" s="843"/>
      <c r="O486" s="843"/>
      <c r="P486" s="843"/>
      <c r="Q486" s="843"/>
    </row>
    <row r="487" spans="2:17" s="601" customFormat="1" ht="22.5">
      <c r="B487" s="711"/>
      <c r="C487" s="843"/>
      <c r="D487" s="843"/>
      <c r="E487" s="843"/>
      <c r="F487" s="843"/>
      <c r="G487" s="843"/>
      <c r="H487" s="843"/>
      <c r="I487" s="843"/>
      <c r="J487" s="843"/>
      <c r="K487" s="843"/>
      <c r="L487" s="843"/>
      <c r="M487" s="843"/>
      <c r="N487" s="843"/>
      <c r="O487" s="843"/>
      <c r="P487" s="843"/>
      <c r="Q487" s="843"/>
    </row>
    <row r="488" spans="2:17" s="601" customFormat="1" ht="22.5">
      <c r="B488" s="711"/>
      <c r="C488" s="843"/>
      <c r="D488" s="843"/>
      <c r="E488" s="843"/>
      <c r="F488" s="843"/>
      <c r="G488" s="843"/>
      <c r="H488" s="843"/>
      <c r="I488" s="843"/>
      <c r="J488" s="843"/>
      <c r="K488" s="843"/>
      <c r="L488" s="843"/>
      <c r="M488" s="843"/>
      <c r="N488" s="843"/>
      <c r="O488" s="843"/>
      <c r="P488" s="843"/>
      <c r="Q488" s="843"/>
    </row>
    <row r="489" spans="2:17" s="601" customFormat="1" ht="22.5">
      <c r="B489" s="711"/>
      <c r="C489" s="843"/>
      <c r="D489" s="843"/>
      <c r="E489" s="843"/>
      <c r="F489" s="843"/>
      <c r="G489" s="843"/>
      <c r="H489" s="843"/>
      <c r="I489" s="843"/>
      <c r="J489" s="843"/>
      <c r="K489" s="843"/>
      <c r="L489" s="843"/>
      <c r="M489" s="843"/>
      <c r="N489" s="843"/>
      <c r="O489" s="843"/>
      <c r="P489" s="843"/>
      <c r="Q489" s="843"/>
    </row>
    <row r="490" spans="2:17" s="601" customFormat="1" ht="22.5">
      <c r="B490" s="711"/>
      <c r="C490" s="843"/>
      <c r="D490" s="843"/>
      <c r="E490" s="843"/>
      <c r="F490" s="843"/>
      <c r="G490" s="843"/>
      <c r="H490" s="843"/>
      <c r="I490" s="843"/>
      <c r="J490" s="843"/>
      <c r="K490" s="843"/>
      <c r="L490" s="843"/>
      <c r="M490" s="843"/>
      <c r="N490" s="843"/>
      <c r="O490" s="843"/>
      <c r="P490" s="843"/>
      <c r="Q490" s="843"/>
    </row>
    <row r="491" spans="2:17" s="601" customFormat="1" ht="22.5">
      <c r="B491" s="711"/>
      <c r="C491" s="843"/>
      <c r="D491" s="843"/>
      <c r="E491" s="843"/>
      <c r="F491" s="843"/>
      <c r="G491" s="843"/>
      <c r="H491" s="843"/>
      <c r="I491" s="843"/>
      <c r="J491" s="843"/>
      <c r="K491" s="843"/>
      <c r="L491" s="843"/>
      <c r="M491" s="843"/>
      <c r="N491" s="843"/>
      <c r="O491" s="843"/>
      <c r="P491" s="843"/>
      <c r="Q491" s="843"/>
    </row>
    <row r="492" spans="2:17" s="601" customFormat="1" ht="22.5">
      <c r="B492" s="711"/>
      <c r="C492" s="843"/>
      <c r="D492" s="843"/>
      <c r="E492" s="843"/>
      <c r="F492" s="843"/>
      <c r="G492" s="843"/>
      <c r="H492" s="843"/>
      <c r="I492" s="843"/>
      <c r="J492" s="843"/>
      <c r="K492" s="843"/>
      <c r="L492" s="843"/>
      <c r="M492" s="843"/>
      <c r="N492" s="843"/>
      <c r="O492" s="843"/>
      <c r="P492" s="843"/>
      <c r="Q492" s="843"/>
    </row>
    <row r="493" spans="2:17" s="601" customFormat="1" ht="22.5">
      <c r="B493" s="711"/>
      <c r="C493" s="843"/>
      <c r="D493" s="843"/>
      <c r="E493" s="843"/>
      <c r="F493" s="843"/>
      <c r="G493" s="843"/>
      <c r="H493" s="843"/>
      <c r="I493" s="843"/>
      <c r="J493" s="843"/>
      <c r="K493" s="843"/>
      <c r="L493" s="843"/>
      <c r="M493" s="843"/>
      <c r="N493" s="843"/>
      <c r="O493" s="843"/>
      <c r="P493" s="843"/>
      <c r="Q493" s="843"/>
    </row>
    <row r="494" spans="2:17" s="601" customFormat="1" ht="22.5">
      <c r="B494" s="711"/>
      <c r="C494" s="843"/>
      <c r="D494" s="843"/>
      <c r="E494" s="843"/>
      <c r="F494" s="843"/>
      <c r="G494" s="843"/>
      <c r="H494" s="843"/>
      <c r="I494" s="843"/>
      <c r="J494" s="843"/>
      <c r="K494" s="843"/>
      <c r="L494" s="843"/>
      <c r="M494" s="843"/>
      <c r="N494" s="843"/>
      <c r="O494" s="843"/>
      <c r="P494" s="843"/>
      <c r="Q494" s="843"/>
    </row>
    <row r="495" spans="2:17" s="601" customFormat="1" ht="22.5">
      <c r="B495" s="711"/>
      <c r="C495" s="843"/>
      <c r="D495" s="843"/>
      <c r="E495" s="843"/>
      <c r="F495" s="843"/>
      <c r="G495" s="843"/>
      <c r="H495" s="843"/>
      <c r="I495" s="843"/>
      <c r="J495" s="843"/>
      <c r="K495" s="843"/>
      <c r="L495" s="843"/>
      <c r="M495" s="843"/>
      <c r="N495" s="843"/>
      <c r="O495" s="843"/>
      <c r="P495" s="843"/>
      <c r="Q495" s="843"/>
    </row>
    <row r="496" spans="2:17" s="601" customFormat="1" ht="22.5">
      <c r="B496" s="711"/>
      <c r="C496" s="843"/>
      <c r="D496" s="843"/>
      <c r="E496" s="843"/>
      <c r="F496" s="843"/>
      <c r="G496" s="843"/>
      <c r="H496" s="843"/>
      <c r="I496" s="843"/>
      <c r="J496" s="843"/>
      <c r="K496" s="843"/>
      <c r="L496" s="843"/>
      <c r="M496" s="843"/>
      <c r="N496" s="843"/>
      <c r="O496" s="843"/>
      <c r="P496" s="843"/>
      <c r="Q496" s="843"/>
    </row>
    <row r="497" spans="2:17" s="601" customFormat="1" ht="22.5">
      <c r="B497" s="711"/>
      <c r="C497" s="843"/>
      <c r="D497" s="843"/>
      <c r="E497" s="843"/>
      <c r="F497" s="843"/>
      <c r="G497" s="843"/>
      <c r="H497" s="843"/>
      <c r="I497" s="843"/>
      <c r="J497" s="843"/>
      <c r="K497" s="843"/>
      <c r="L497" s="843"/>
      <c r="M497" s="843"/>
      <c r="N497" s="843"/>
      <c r="O497" s="843"/>
      <c r="P497" s="843"/>
      <c r="Q497" s="843"/>
    </row>
    <row r="498" spans="2:17" s="601" customFormat="1" ht="22.5">
      <c r="B498" s="711"/>
      <c r="C498" s="843"/>
      <c r="D498" s="843"/>
      <c r="E498" s="843"/>
      <c r="F498" s="843"/>
      <c r="G498" s="843"/>
      <c r="H498" s="843"/>
      <c r="I498" s="843"/>
      <c r="J498" s="843"/>
      <c r="K498" s="843"/>
      <c r="L498" s="843"/>
      <c r="M498" s="843"/>
      <c r="N498" s="843"/>
      <c r="O498" s="843"/>
      <c r="P498" s="843"/>
      <c r="Q498" s="843"/>
    </row>
    <row r="499" spans="2:17" s="601" customFormat="1" ht="22.5">
      <c r="B499" s="711"/>
      <c r="C499" s="843"/>
      <c r="D499" s="843"/>
      <c r="E499" s="843"/>
      <c r="F499" s="843"/>
      <c r="G499" s="843"/>
      <c r="H499" s="843"/>
      <c r="I499" s="843"/>
      <c r="J499" s="843"/>
      <c r="K499" s="843"/>
      <c r="L499" s="843"/>
      <c r="M499" s="843"/>
      <c r="N499" s="843"/>
      <c r="O499" s="843"/>
      <c r="P499" s="843"/>
      <c r="Q499" s="843"/>
    </row>
    <row r="500" spans="2:17" s="601" customFormat="1" ht="22.5">
      <c r="B500" s="711"/>
      <c r="C500" s="843"/>
      <c r="D500" s="843"/>
      <c r="E500" s="843"/>
      <c r="F500" s="843"/>
      <c r="G500" s="843"/>
      <c r="H500" s="843"/>
      <c r="I500" s="843"/>
      <c r="J500" s="843"/>
      <c r="K500" s="843"/>
      <c r="L500" s="843"/>
      <c r="M500" s="843"/>
      <c r="N500" s="843"/>
      <c r="O500" s="843"/>
      <c r="P500" s="843"/>
      <c r="Q500" s="843"/>
    </row>
    <row r="501" spans="2:17" s="601" customFormat="1" ht="22.5">
      <c r="B501" s="711"/>
      <c r="C501" s="843"/>
      <c r="D501" s="843"/>
      <c r="E501" s="843"/>
      <c r="F501" s="843"/>
      <c r="G501" s="843"/>
      <c r="H501" s="843"/>
      <c r="I501" s="843"/>
      <c r="J501" s="843"/>
      <c r="K501" s="843"/>
      <c r="L501" s="843"/>
      <c r="M501" s="843"/>
      <c r="N501" s="843"/>
      <c r="O501" s="843"/>
      <c r="P501" s="843"/>
      <c r="Q501" s="843"/>
    </row>
    <row r="502" spans="2:17" s="601" customFormat="1" ht="22.5">
      <c r="B502" s="711"/>
      <c r="C502" s="843"/>
      <c r="D502" s="843"/>
      <c r="E502" s="843"/>
      <c r="F502" s="843"/>
      <c r="G502" s="843"/>
      <c r="H502" s="843"/>
      <c r="I502" s="843"/>
      <c r="J502" s="843"/>
      <c r="K502" s="843"/>
      <c r="L502" s="843"/>
      <c r="M502" s="843"/>
      <c r="N502" s="843"/>
      <c r="O502" s="843"/>
      <c r="P502" s="843"/>
      <c r="Q502" s="843"/>
    </row>
    <row r="503" spans="2:17" s="601" customFormat="1" ht="22.5">
      <c r="B503" s="711"/>
      <c r="C503" s="843"/>
      <c r="D503" s="843"/>
      <c r="E503" s="843"/>
      <c r="F503" s="843"/>
      <c r="G503" s="843"/>
      <c r="H503" s="843"/>
      <c r="I503" s="843"/>
      <c r="J503" s="843"/>
      <c r="K503" s="843"/>
      <c r="L503" s="843"/>
      <c r="M503" s="843"/>
      <c r="N503" s="843"/>
      <c r="O503" s="843"/>
      <c r="P503" s="843"/>
      <c r="Q503" s="843"/>
    </row>
    <row r="504" spans="2:17" s="601" customFormat="1" ht="22.5">
      <c r="B504" s="711"/>
      <c r="C504" s="843"/>
      <c r="D504" s="843"/>
      <c r="E504" s="843"/>
      <c r="F504" s="843"/>
      <c r="G504" s="843"/>
      <c r="H504" s="843"/>
      <c r="I504" s="843"/>
      <c r="J504" s="843"/>
      <c r="K504" s="843"/>
      <c r="L504" s="843"/>
      <c r="M504" s="843"/>
      <c r="N504" s="843"/>
      <c r="O504" s="843"/>
      <c r="P504" s="843"/>
      <c r="Q504" s="843"/>
    </row>
    <row r="505" spans="2:17" s="601" customFormat="1" ht="22.5">
      <c r="B505" s="711"/>
      <c r="C505" s="843"/>
      <c r="D505" s="843"/>
      <c r="E505" s="843"/>
      <c r="F505" s="843"/>
      <c r="G505" s="843"/>
      <c r="H505" s="843"/>
      <c r="I505" s="843"/>
      <c r="J505" s="843"/>
      <c r="K505" s="843"/>
      <c r="L505" s="843"/>
      <c r="M505" s="843"/>
      <c r="N505" s="843"/>
      <c r="O505" s="843"/>
      <c r="P505" s="843"/>
      <c r="Q505" s="843"/>
    </row>
    <row r="506" spans="2:17" s="601" customFormat="1" ht="22.5">
      <c r="B506" s="711"/>
      <c r="C506" s="843"/>
      <c r="D506" s="843"/>
      <c r="E506" s="843"/>
      <c r="F506" s="843"/>
      <c r="G506" s="843"/>
      <c r="H506" s="843"/>
      <c r="I506" s="843"/>
      <c r="J506" s="843"/>
      <c r="K506" s="843"/>
      <c r="L506" s="843"/>
      <c r="M506" s="843"/>
      <c r="N506" s="843"/>
      <c r="O506" s="843"/>
      <c r="P506" s="843"/>
      <c r="Q506" s="843"/>
    </row>
    <row r="507" spans="2:17" s="601" customFormat="1" ht="22.5">
      <c r="B507" s="711"/>
      <c r="C507" s="843"/>
      <c r="D507" s="843"/>
      <c r="E507" s="843"/>
      <c r="F507" s="843"/>
      <c r="G507" s="843"/>
      <c r="H507" s="843"/>
      <c r="I507" s="843"/>
      <c r="J507" s="843"/>
      <c r="K507" s="843"/>
      <c r="L507" s="843"/>
      <c r="M507" s="843"/>
      <c r="N507" s="843"/>
      <c r="O507" s="843"/>
      <c r="P507" s="843"/>
      <c r="Q507" s="843"/>
    </row>
    <row r="508" spans="2:17" s="601" customFormat="1" ht="22.5">
      <c r="B508" s="711"/>
      <c r="C508" s="843"/>
      <c r="D508" s="843"/>
      <c r="E508" s="843"/>
      <c r="F508" s="843"/>
      <c r="G508" s="843"/>
      <c r="H508" s="843"/>
      <c r="I508" s="843"/>
      <c r="J508" s="843"/>
      <c r="K508" s="843"/>
      <c r="L508" s="843"/>
      <c r="M508" s="843"/>
      <c r="N508" s="843"/>
      <c r="O508" s="843"/>
      <c r="P508" s="843"/>
      <c r="Q508" s="843"/>
    </row>
    <row r="509" spans="2:17" s="601" customFormat="1" ht="22.5">
      <c r="B509" s="711"/>
      <c r="C509" s="843"/>
      <c r="D509" s="843"/>
      <c r="E509" s="843"/>
      <c r="F509" s="843"/>
      <c r="G509" s="843"/>
      <c r="H509" s="843"/>
      <c r="I509" s="843"/>
      <c r="J509" s="843"/>
      <c r="K509" s="843"/>
      <c r="L509" s="843"/>
      <c r="M509" s="843"/>
      <c r="N509" s="843"/>
      <c r="O509" s="843"/>
      <c r="P509" s="843"/>
      <c r="Q509" s="843"/>
    </row>
    <row r="510" spans="2:17" s="601" customFormat="1" ht="22.5">
      <c r="B510" s="711"/>
      <c r="C510" s="843"/>
      <c r="D510" s="843"/>
      <c r="E510" s="843"/>
      <c r="F510" s="843"/>
      <c r="G510" s="843"/>
      <c r="H510" s="843"/>
      <c r="I510" s="843"/>
      <c r="J510" s="843"/>
      <c r="K510" s="843"/>
      <c r="L510" s="843"/>
      <c r="M510" s="843"/>
      <c r="N510" s="843"/>
      <c r="O510" s="843"/>
      <c r="P510" s="843"/>
      <c r="Q510" s="843"/>
    </row>
    <row r="511" spans="2:17" s="601" customFormat="1" ht="22.5">
      <c r="B511" s="711"/>
      <c r="C511" s="843"/>
      <c r="D511" s="843"/>
      <c r="E511" s="843"/>
      <c r="F511" s="843"/>
      <c r="G511" s="843"/>
      <c r="H511" s="843"/>
      <c r="I511" s="843"/>
      <c r="J511" s="843"/>
      <c r="K511" s="843"/>
      <c r="L511" s="843"/>
      <c r="M511" s="843"/>
      <c r="N511" s="843"/>
      <c r="O511" s="843"/>
      <c r="P511" s="843"/>
      <c r="Q511" s="843"/>
    </row>
    <row r="512" spans="2:17" s="601" customFormat="1" ht="22.5">
      <c r="B512" s="711"/>
      <c r="C512" s="843"/>
      <c r="D512" s="843"/>
      <c r="E512" s="843"/>
      <c r="F512" s="843"/>
      <c r="G512" s="843"/>
      <c r="H512" s="843"/>
      <c r="I512" s="843"/>
      <c r="J512" s="843"/>
      <c r="K512" s="843"/>
      <c r="L512" s="843"/>
      <c r="M512" s="843"/>
      <c r="N512" s="843"/>
      <c r="O512" s="843"/>
      <c r="P512" s="843"/>
      <c r="Q512" s="843"/>
    </row>
    <row r="513" spans="2:17" s="601" customFormat="1" ht="22.5">
      <c r="B513" s="711"/>
      <c r="C513" s="843"/>
      <c r="D513" s="843"/>
      <c r="E513" s="843"/>
      <c r="F513" s="843"/>
      <c r="G513" s="843"/>
      <c r="H513" s="843"/>
      <c r="I513" s="843"/>
      <c r="J513" s="843"/>
      <c r="K513" s="843"/>
      <c r="L513" s="843"/>
      <c r="M513" s="843"/>
      <c r="N513" s="843"/>
      <c r="O513" s="843"/>
      <c r="P513" s="843"/>
      <c r="Q513" s="843"/>
    </row>
    <row r="514" spans="2:17" s="601" customFormat="1" ht="22.5">
      <c r="B514" s="711"/>
      <c r="C514" s="843"/>
      <c r="D514" s="843"/>
      <c r="E514" s="843"/>
      <c r="F514" s="843"/>
      <c r="G514" s="843"/>
      <c r="H514" s="843"/>
      <c r="I514" s="843"/>
      <c r="J514" s="843"/>
      <c r="K514" s="843"/>
      <c r="L514" s="843"/>
      <c r="M514" s="843"/>
      <c r="N514" s="843"/>
      <c r="O514" s="843"/>
      <c r="P514" s="843"/>
      <c r="Q514" s="843"/>
    </row>
    <row r="515" spans="2:17" s="601" customFormat="1" ht="22.5">
      <c r="B515" s="711"/>
      <c r="C515" s="843"/>
      <c r="D515" s="843"/>
      <c r="E515" s="843"/>
      <c r="F515" s="843"/>
      <c r="G515" s="843"/>
      <c r="H515" s="843"/>
      <c r="I515" s="843"/>
      <c r="J515" s="843"/>
      <c r="K515" s="843"/>
      <c r="L515" s="843"/>
      <c r="M515" s="843"/>
      <c r="N515" s="843"/>
      <c r="O515" s="843"/>
      <c r="P515" s="843"/>
      <c r="Q515" s="843"/>
    </row>
    <row r="516" spans="2:17" s="601" customFormat="1" ht="22.5">
      <c r="B516" s="711"/>
      <c r="C516" s="843"/>
      <c r="D516" s="843"/>
      <c r="E516" s="843"/>
      <c r="F516" s="843"/>
      <c r="G516" s="843"/>
      <c r="H516" s="843"/>
      <c r="I516" s="843"/>
      <c r="J516" s="843"/>
      <c r="K516" s="843"/>
      <c r="L516" s="843"/>
      <c r="M516" s="843"/>
      <c r="N516" s="843"/>
      <c r="O516" s="843"/>
      <c r="P516" s="843"/>
      <c r="Q516" s="843"/>
    </row>
    <row r="517" spans="2:17" s="601" customFormat="1" ht="22.5">
      <c r="B517" s="711"/>
      <c r="C517" s="843"/>
      <c r="D517" s="843"/>
      <c r="E517" s="843"/>
      <c r="F517" s="843"/>
      <c r="G517" s="843"/>
      <c r="H517" s="843"/>
      <c r="I517" s="843"/>
      <c r="J517" s="843"/>
      <c r="K517" s="843"/>
      <c r="L517" s="843"/>
      <c r="M517" s="843"/>
      <c r="N517" s="843"/>
      <c r="O517" s="843"/>
      <c r="P517" s="843"/>
      <c r="Q517" s="843"/>
    </row>
    <row r="518" spans="2:17" s="601" customFormat="1" ht="22.5">
      <c r="B518" s="711"/>
      <c r="C518" s="843"/>
      <c r="D518" s="843"/>
      <c r="E518" s="843"/>
      <c r="F518" s="843"/>
      <c r="G518" s="843"/>
      <c r="H518" s="843"/>
      <c r="I518" s="843"/>
      <c r="J518" s="843"/>
      <c r="K518" s="843"/>
      <c r="L518" s="843"/>
      <c r="M518" s="843"/>
      <c r="N518" s="843"/>
      <c r="O518" s="843"/>
      <c r="P518" s="843"/>
      <c r="Q518" s="843"/>
    </row>
    <row r="519" spans="2:17" s="601" customFormat="1" ht="22.5">
      <c r="B519" s="711"/>
      <c r="C519" s="843"/>
      <c r="D519" s="843"/>
      <c r="E519" s="843"/>
      <c r="F519" s="843"/>
      <c r="G519" s="843"/>
      <c r="H519" s="843"/>
      <c r="I519" s="843"/>
      <c r="J519" s="843"/>
      <c r="K519" s="843"/>
      <c r="L519" s="843"/>
      <c r="M519" s="843"/>
      <c r="N519" s="843"/>
      <c r="O519" s="843"/>
      <c r="P519" s="843"/>
      <c r="Q519" s="843"/>
    </row>
    <row r="520" spans="2:17" s="601" customFormat="1" ht="22.5">
      <c r="B520" s="711"/>
      <c r="C520" s="843"/>
      <c r="D520" s="843"/>
      <c r="E520" s="843"/>
      <c r="F520" s="843"/>
      <c r="G520" s="843"/>
      <c r="H520" s="843"/>
      <c r="I520" s="843"/>
      <c r="J520" s="843"/>
      <c r="K520" s="843"/>
      <c r="L520" s="843"/>
      <c r="M520" s="843"/>
      <c r="N520" s="843"/>
      <c r="O520" s="843"/>
      <c r="P520" s="843"/>
      <c r="Q520" s="843"/>
    </row>
    <row r="521" spans="2:17" s="601" customFormat="1" ht="22.5">
      <c r="B521" s="711"/>
      <c r="C521" s="843"/>
      <c r="D521" s="843"/>
      <c r="E521" s="843"/>
      <c r="F521" s="843"/>
      <c r="G521" s="843"/>
      <c r="H521" s="843"/>
      <c r="I521" s="843"/>
      <c r="J521" s="843"/>
      <c r="K521" s="843"/>
      <c r="L521" s="843"/>
      <c r="M521" s="843"/>
      <c r="N521" s="843"/>
      <c r="O521" s="843"/>
      <c r="P521" s="843"/>
      <c r="Q521" s="843"/>
    </row>
    <row r="522" spans="2:17" s="601" customFormat="1" ht="22.5">
      <c r="B522" s="711"/>
      <c r="C522" s="843"/>
      <c r="D522" s="843"/>
      <c r="E522" s="843"/>
      <c r="F522" s="843"/>
      <c r="G522" s="843"/>
      <c r="H522" s="843"/>
      <c r="I522" s="843"/>
      <c r="J522" s="843"/>
      <c r="K522" s="843"/>
      <c r="L522" s="843"/>
      <c r="M522" s="843"/>
      <c r="N522" s="843"/>
      <c r="O522" s="843"/>
      <c r="P522" s="843"/>
      <c r="Q522" s="843"/>
    </row>
    <row r="523" spans="2:17" s="601" customFormat="1" ht="22.5">
      <c r="B523" s="711"/>
      <c r="C523" s="843"/>
      <c r="D523" s="843"/>
      <c r="E523" s="843"/>
      <c r="F523" s="843"/>
      <c r="G523" s="843"/>
      <c r="H523" s="843"/>
      <c r="I523" s="843"/>
      <c r="J523" s="843"/>
      <c r="K523" s="843"/>
      <c r="L523" s="843"/>
      <c r="M523" s="843"/>
      <c r="N523" s="843"/>
      <c r="O523" s="843"/>
      <c r="P523" s="843"/>
      <c r="Q523" s="843"/>
    </row>
    <row r="524" spans="2:17" s="601" customFormat="1" ht="22.5">
      <c r="B524" s="711"/>
      <c r="C524" s="843"/>
      <c r="D524" s="843"/>
      <c r="E524" s="843"/>
      <c r="F524" s="843"/>
      <c r="G524" s="843"/>
      <c r="H524" s="843"/>
      <c r="I524" s="843"/>
      <c r="J524" s="843"/>
      <c r="K524" s="843"/>
      <c r="L524" s="843"/>
      <c r="M524" s="843"/>
      <c r="N524" s="843"/>
      <c r="O524" s="843"/>
      <c r="P524" s="843"/>
      <c r="Q524" s="843"/>
    </row>
    <row r="525" spans="2:17" s="601" customFormat="1" ht="22.5">
      <c r="B525" s="711"/>
      <c r="C525" s="843"/>
      <c r="D525" s="843"/>
      <c r="E525" s="843"/>
      <c r="F525" s="843"/>
      <c r="G525" s="843"/>
      <c r="H525" s="843"/>
      <c r="I525" s="843"/>
      <c r="J525" s="843"/>
      <c r="K525" s="843"/>
      <c r="L525" s="843"/>
      <c r="M525" s="843"/>
      <c r="N525" s="843"/>
      <c r="O525" s="843"/>
      <c r="P525" s="843"/>
      <c r="Q525" s="843"/>
    </row>
    <row r="526" spans="2:17" s="601" customFormat="1" ht="22.5">
      <c r="B526" s="711"/>
      <c r="C526" s="843"/>
      <c r="D526" s="843"/>
      <c r="E526" s="843"/>
      <c r="F526" s="843"/>
      <c r="G526" s="843"/>
      <c r="H526" s="843"/>
      <c r="I526" s="843"/>
      <c r="J526" s="843"/>
      <c r="K526" s="843"/>
      <c r="L526" s="843"/>
      <c r="M526" s="843"/>
      <c r="N526" s="843"/>
      <c r="O526" s="843"/>
      <c r="P526" s="843"/>
      <c r="Q526" s="843"/>
    </row>
    <row r="527" spans="2:17" s="601" customFormat="1" ht="22.5">
      <c r="B527" s="711"/>
      <c r="C527" s="843"/>
      <c r="D527" s="843"/>
      <c r="E527" s="843"/>
      <c r="F527" s="843"/>
      <c r="G527" s="843"/>
      <c r="H527" s="843"/>
      <c r="I527" s="843"/>
      <c r="J527" s="843"/>
      <c r="K527" s="843"/>
      <c r="L527" s="843"/>
      <c r="M527" s="843"/>
      <c r="N527" s="843"/>
      <c r="O527" s="843"/>
      <c r="P527" s="843"/>
      <c r="Q527" s="843"/>
    </row>
    <row r="528" spans="2:17" s="601" customFormat="1" ht="22.5">
      <c r="B528" s="711"/>
      <c r="C528" s="843"/>
      <c r="D528" s="843"/>
      <c r="E528" s="843"/>
      <c r="F528" s="843"/>
      <c r="G528" s="843"/>
      <c r="H528" s="843"/>
      <c r="I528" s="843"/>
      <c r="J528" s="843"/>
      <c r="K528" s="843"/>
      <c r="L528" s="843"/>
      <c r="M528" s="843"/>
      <c r="N528" s="843"/>
      <c r="O528" s="843"/>
      <c r="P528" s="843"/>
      <c r="Q528" s="843"/>
    </row>
    <row r="529" spans="2:17" s="601" customFormat="1" ht="22.5">
      <c r="B529" s="711"/>
      <c r="C529" s="843"/>
      <c r="D529" s="843"/>
      <c r="E529" s="843"/>
      <c r="F529" s="843"/>
      <c r="G529" s="843"/>
      <c r="H529" s="843"/>
      <c r="I529" s="843"/>
      <c r="J529" s="843"/>
      <c r="K529" s="843"/>
      <c r="L529" s="843"/>
      <c r="M529" s="843"/>
      <c r="N529" s="843"/>
      <c r="O529" s="843"/>
      <c r="P529" s="843"/>
      <c r="Q529" s="843"/>
    </row>
    <row r="530" spans="2:17" s="601" customFormat="1" ht="22.5">
      <c r="B530" s="711"/>
      <c r="C530" s="843"/>
      <c r="D530" s="843"/>
      <c r="E530" s="843"/>
      <c r="F530" s="843"/>
      <c r="G530" s="843"/>
      <c r="H530" s="843"/>
      <c r="I530" s="843"/>
      <c r="J530" s="843"/>
      <c r="K530" s="843"/>
      <c r="L530" s="843"/>
      <c r="M530" s="843"/>
      <c r="N530" s="843"/>
      <c r="O530" s="843"/>
      <c r="P530" s="843"/>
      <c r="Q530" s="843"/>
    </row>
    <row r="531" spans="2:17" s="601" customFormat="1" ht="22.5">
      <c r="B531" s="711"/>
      <c r="C531" s="843"/>
      <c r="D531" s="843"/>
      <c r="E531" s="843"/>
      <c r="F531" s="843"/>
      <c r="G531" s="843"/>
      <c r="H531" s="843"/>
      <c r="I531" s="843"/>
      <c r="J531" s="843"/>
      <c r="K531" s="843"/>
      <c r="L531" s="843"/>
      <c r="M531" s="843"/>
      <c r="N531" s="843"/>
      <c r="O531" s="843"/>
      <c r="P531" s="843"/>
      <c r="Q531" s="843"/>
    </row>
    <row r="532" spans="2:17" s="601" customFormat="1" ht="22.5">
      <c r="B532" s="711"/>
      <c r="C532" s="843"/>
      <c r="D532" s="843"/>
      <c r="E532" s="843"/>
      <c r="F532" s="843"/>
      <c r="G532" s="843"/>
      <c r="H532" s="843"/>
      <c r="I532" s="843"/>
      <c r="J532" s="843"/>
      <c r="K532" s="843"/>
      <c r="L532" s="843"/>
      <c r="M532" s="843"/>
      <c r="N532" s="843"/>
      <c r="O532" s="843"/>
      <c r="P532" s="843"/>
      <c r="Q532" s="843"/>
    </row>
    <row r="533" spans="2:17" s="601" customFormat="1" ht="22.5">
      <c r="B533" s="711"/>
      <c r="C533" s="843"/>
      <c r="D533" s="843"/>
      <c r="E533" s="843"/>
      <c r="F533" s="843"/>
      <c r="G533" s="843"/>
      <c r="H533" s="843"/>
      <c r="I533" s="843"/>
      <c r="J533" s="843"/>
      <c r="K533" s="843"/>
      <c r="L533" s="843"/>
      <c r="M533" s="843"/>
      <c r="N533" s="843"/>
      <c r="O533" s="843"/>
      <c r="P533" s="843"/>
      <c r="Q533" s="843"/>
    </row>
    <row r="534" spans="2:17" s="601" customFormat="1" ht="22.5">
      <c r="B534" s="711"/>
      <c r="C534" s="843"/>
      <c r="D534" s="843"/>
      <c r="E534" s="843"/>
      <c r="F534" s="843"/>
      <c r="G534" s="843"/>
      <c r="H534" s="843"/>
      <c r="I534" s="843"/>
      <c r="J534" s="843"/>
      <c r="K534" s="843"/>
      <c r="L534" s="843"/>
      <c r="M534" s="843"/>
      <c r="N534" s="843"/>
      <c r="O534" s="843"/>
      <c r="P534" s="843"/>
      <c r="Q534" s="843"/>
    </row>
    <row r="535" spans="2:17" s="601" customFormat="1" ht="22.5">
      <c r="B535" s="711"/>
      <c r="C535" s="843"/>
      <c r="D535" s="843"/>
      <c r="E535" s="843"/>
      <c r="F535" s="843"/>
      <c r="G535" s="843"/>
      <c r="H535" s="843"/>
      <c r="I535" s="843"/>
      <c r="J535" s="843"/>
      <c r="K535" s="843"/>
      <c r="L535" s="843"/>
      <c r="M535" s="843"/>
      <c r="N535" s="843"/>
      <c r="O535" s="843"/>
      <c r="P535" s="843"/>
      <c r="Q535" s="843"/>
    </row>
    <row r="536" spans="2:17" s="601" customFormat="1" ht="22.5">
      <c r="B536" s="711"/>
      <c r="C536" s="843"/>
      <c r="D536" s="843"/>
      <c r="E536" s="843"/>
      <c r="F536" s="843"/>
      <c r="G536" s="843"/>
      <c r="H536" s="843"/>
      <c r="I536" s="843"/>
      <c r="J536" s="843"/>
      <c r="K536" s="843"/>
      <c r="L536" s="843"/>
      <c r="M536" s="843"/>
      <c r="N536" s="843"/>
      <c r="O536" s="843"/>
      <c r="P536" s="843"/>
      <c r="Q536" s="843"/>
    </row>
    <row r="537" spans="2:17" s="601" customFormat="1" ht="22.5">
      <c r="B537" s="711"/>
      <c r="C537" s="843"/>
      <c r="D537" s="843"/>
      <c r="E537" s="843"/>
      <c r="F537" s="843"/>
      <c r="G537" s="843"/>
      <c r="H537" s="843"/>
      <c r="I537" s="843"/>
      <c r="J537" s="843"/>
      <c r="K537" s="843"/>
      <c r="L537" s="843"/>
      <c r="M537" s="843"/>
      <c r="N537" s="843"/>
      <c r="O537" s="843"/>
      <c r="P537" s="843"/>
      <c r="Q537" s="843"/>
    </row>
    <row r="538" spans="2:17" s="601" customFormat="1" ht="22.5">
      <c r="B538" s="711"/>
      <c r="C538" s="843"/>
      <c r="D538" s="843"/>
      <c r="E538" s="843"/>
      <c r="F538" s="843"/>
      <c r="G538" s="843"/>
      <c r="H538" s="843"/>
      <c r="I538" s="843"/>
      <c r="J538" s="843"/>
      <c r="K538" s="843"/>
      <c r="L538" s="843"/>
      <c r="M538" s="843"/>
      <c r="N538" s="843"/>
      <c r="O538" s="843"/>
      <c r="P538" s="843"/>
      <c r="Q538" s="843"/>
    </row>
    <row r="539" spans="2:17" s="601" customFormat="1" ht="22.5">
      <c r="B539" s="711"/>
      <c r="C539" s="843"/>
      <c r="D539" s="843"/>
      <c r="E539" s="843"/>
      <c r="F539" s="843"/>
      <c r="G539" s="843"/>
      <c r="H539" s="843"/>
      <c r="I539" s="843"/>
      <c r="J539" s="843"/>
      <c r="K539" s="843"/>
      <c r="L539" s="843"/>
      <c r="M539" s="843"/>
      <c r="N539" s="843"/>
      <c r="O539" s="843"/>
      <c r="P539" s="843"/>
      <c r="Q539" s="843"/>
    </row>
    <row r="540" spans="2:17" s="601" customFormat="1" ht="22.5">
      <c r="B540" s="711"/>
      <c r="C540" s="843"/>
      <c r="D540" s="843"/>
      <c r="E540" s="843"/>
      <c r="F540" s="843"/>
      <c r="G540" s="843"/>
      <c r="H540" s="843"/>
      <c r="I540" s="843"/>
      <c r="J540" s="843"/>
      <c r="K540" s="843"/>
      <c r="L540" s="843"/>
      <c r="M540" s="843"/>
      <c r="N540" s="843"/>
      <c r="O540" s="843"/>
      <c r="P540" s="843"/>
      <c r="Q540" s="843"/>
    </row>
    <row r="541" spans="2:17" s="601" customFormat="1" ht="22.5">
      <c r="B541" s="711"/>
      <c r="C541" s="843"/>
      <c r="D541" s="843"/>
      <c r="E541" s="843"/>
      <c r="F541" s="843"/>
      <c r="G541" s="843"/>
      <c r="H541" s="843"/>
      <c r="I541" s="843"/>
      <c r="J541" s="843"/>
      <c r="K541" s="843"/>
      <c r="L541" s="843"/>
      <c r="M541" s="843"/>
      <c r="N541" s="843"/>
      <c r="O541" s="843"/>
      <c r="P541" s="843"/>
      <c r="Q541" s="843"/>
    </row>
    <row r="542" spans="2:17" s="601" customFormat="1" ht="22.5">
      <c r="B542" s="711"/>
      <c r="C542" s="843"/>
      <c r="D542" s="843"/>
      <c r="E542" s="843"/>
      <c r="F542" s="843"/>
      <c r="G542" s="843"/>
      <c r="H542" s="843"/>
      <c r="I542" s="843"/>
      <c r="J542" s="843"/>
      <c r="K542" s="843"/>
      <c r="L542" s="843"/>
      <c r="M542" s="843"/>
      <c r="N542" s="843"/>
      <c r="O542" s="843"/>
      <c r="P542" s="843"/>
      <c r="Q542" s="843"/>
    </row>
    <row r="543" spans="2:17" s="601" customFormat="1" ht="22.5">
      <c r="B543" s="711"/>
      <c r="C543" s="843"/>
      <c r="D543" s="843"/>
      <c r="E543" s="843"/>
      <c r="F543" s="843"/>
      <c r="G543" s="843"/>
      <c r="H543" s="843"/>
      <c r="I543" s="843"/>
      <c r="J543" s="843"/>
      <c r="K543" s="843"/>
      <c r="L543" s="843"/>
      <c r="M543" s="843"/>
      <c r="N543" s="843"/>
      <c r="O543" s="843"/>
      <c r="P543" s="843"/>
      <c r="Q543" s="843"/>
    </row>
    <row r="544" spans="2:17" s="601" customFormat="1" ht="22.5">
      <c r="B544" s="711"/>
      <c r="C544" s="843"/>
      <c r="D544" s="843"/>
      <c r="E544" s="843"/>
      <c r="F544" s="843"/>
      <c r="G544" s="843"/>
      <c r="H544" s="843"/>
      <c r="I544" s="843"/>
      <c r="J544" s="843"/>
      <c r="K544" s="843"/>
      <c r="L544" s="843"/>
      <c r="M544" s="843"/>
      <c r="N544" s="843"/>
      <c r="O544" s="843"/>
      <c r="P544" s="843"/>
      <c r="Q544" s="843"/>
    </row>
    <row r="545" spans="2:17" s="601" customFormat="1" ht="22.5">
      <c r="B545" s="711"/>
      <c r="C545" s="843"/>
      <c r="D545" s="843"/>
      <c r="E545" s="843"/>
      <c r="F545" s="843"/>
      <c r="G545" s="843"/>
      <c r="H545" s="843"/>
      <c r="I545" s="843"/>
      <c r="J545" s="843"/>
      <c r="K545" s="843"/>
      <c r="L545" s="843"/>
      <c r="M545" s="843"/>
      <c r="N545" s="843"/>
      <c r="O545" s="843"/>
      <c r="P545" s="843"/>
      <c r="Q545" s="843"/>
    </row>
    <row r="546" spans="2:17" s="601" customFormat="1" ht="22.5">
      <c r="B546" s="711"/>
      <c r="C546" s="843"/>
      <c r="D546" s="843"/>
      <c r="E546" s="843"/>
      <c r="F546" s="843"/>
      <c r="G546" s="843"/>
      <c r="H546" s="843"/>
      <c r="I546" s="843"/>
      <c r="J546" s="843"/>
      <c r="K546" s="843"/>
      <c r="L546" s="843"/>
      <c r="M546" s="843"/>
      <c r="N546" s="843"/>
      <c r="O546" s="843"/>
      <c r="P546" s="843"/>
      <c r="Q546" s="843"/>
    </row>
    <row r="547" spans="2:17" s="601" customFormat="1" ht="22.5">
      <c r="B547" s="711"/>
      <c r="C547" s="843"/>
      <c r="D547" s="843"/>
      <c r="E547" s="843"/>
      <c r="F547" s="843"/>
      <c r="G547" s="843"/>
      <c r="H547" s="843"/>
      <c r="I547" s="843"/>
      <c r="J547" s="843"/>
      <c r="K547" s="843"/>
      <c r="L547" s="843"/>
      <c r="M547" s="843"/>
      <c r="N547" s="843"/>
      <c r="O547" s="843"/>
      <c r="P547" s="843"/>
      <c r="Q547" s="843"/>
    </row>
    <row r="548" spans="2:17" s="601" customFormat="1" ht="22.5">
      <c r="B548" s="711"/>
      <c r="C548" s="843"/>
      <c r="D548" s="843"/>
      <c r="E548" s="843"/>
      <c r="F548" s="843"/>
      <c r="G548" s="843"/>
      <c r="H548" s="843"/>
      <c r="I548" s="843"/>
      <c r="J548" s="843"/>
      <c r="K548" s="843"/>
      <c r="L548" s="843"/>
      <c r="M548" s="843"/>
      <c r="N548" s="843"/>
      <c r="O548" s="843"/>
      <c r="P548" s="843"/>
      <c r="Q548" s="843"/>
    </row>
    <row r="549" spans="2:17" s="601" customFormat="1" ht="22.5">
      <c r="B549" s="711"/>
      <c r="C549" s="843"/>
      <c r="D549" s="843"/>
      <c r="E549" s="843"/>
      <c r="F549" s="843"/>
      <c r="G549" s="843"/>
      <c r="H549" s="843"/>
      <c r="I549" s="843"/>
      <c r="J549" s="843"/>
      <c r="K549" s="843"/>
      <c r="L549" s="843"/>
      <c r="M549" s="843"/>
      <c r="N549" s="843"/>
      <c r="O549" s="843"/>
      <c r="P549" s="843"/>
      <c r="Q549" s="843"/>
    </row>
    <row r="550" spans="2:17" s="601" customFormat="1" ht="22.5">
      <c r="B550" s="711"/>
      <c r="C550" s="843"/>
      <c r="D550" s="843"/>
      <c r="E550" s="843"/>
      <c r="F550" s="843"/>
      <c r="G550" s="843"/>
      <c r="H550" s="843"/>
      <c r="I550" s="843"/>
      <c r="J550" s="843"/>
      <c r="K550" s="843"/>
      <c r="L550" s="843"/>
      <c r="M550" s="843"/>
      <c r="N550" s="843"/>
      <c r="O550" s="843"/>
      <c r="P550" s="843"/>
      <c r="Q550" s="843"/>
    </row>
    <row r="551" spans="2:17" s="601" customFormat="1" ht="22.5">
      <c r="B551" s="711"/>
      <c r="C551" s="843"/>
      <c r="D551" s="843"/>
      <c r="E551" s="843"/>
      <c r="F551" s="843"/>
      <c r="G551" s="843"/>
      <c r="H551" s="843"/>
      <c r="I551" s="843"/>
      <c r="J551" s="843"/>
      <c r="K551" s="843"/>
      <c r="L551" s="843"/>
      <c r="M551" s="843"/>
      <c r="N551" s="843"/>
      <c r="O551" s="843"/>
      <c r="P551" s="843"/>
      <c r="Q551" s="843"/>
    </row>
    <row r="552" spans="2:17" s="601" customFormat="1" ht="22.5">
      <c r="B552" s="711"/>
      <c r="C552" s="843"/>
      <c r="D552" s="843"/>
      <c r="E552" s="843"/>
      <c r="F552" s="843"/>
      <c r="G552" s="843"/>
      <c r="H552" s="843"/>
      <c r="I552" s="843"/>
      <c r="J552" s="843"/>
      <c r="K552" s="843"/>
      <c r="L552" s="843"/>
      <c r="M552" s="843"/>
      <c r="N552" s="843"/>
      <c r="O552" s="843"/>
      <c r="P552" s="843"/>
      <c r="Q552" s="843"/>
    </row>
    <row r="553" spans="2:17" s="601" customFormat="1" ht="22.5">
      <c r="B553" s="711"/>
      <c r="C553" s="843"/>
      <c r="D553" s="843"/>
      <c r="E553" s="843"/>
      <c r="F553" s="843"/>
      <c r="G553" s="843"/>
      <c r="H553" s="843"/>
      <c r="I553" s="843"/>
      <c r="J553" s="843"/>
      <c r="K553" s="843"/>
      <c r="L553" s="843"/>
      <c r="M553" s="843"/>
      <c r="N553" s="843"/>
      <c r="O553" s="843"/>
      <c r="P553" s="843"/>
      <c r="Q553" s="843"/>
    </row>
    <row r="554" spans="2:17" s="601" customFormat="1" ht="22.5">
      <c r="B554" s="711"/>
      <c r="C554" s="843"/>
      <c r="D554" s="843"/>
      <c r="E554" s="843"/>
      <c r="F554" s="843"/>
      <c r="G554" s="843"/>
      <c r="H554" s="843"/>
      <c r="I554" s="843"/>
      <c r="J554" s="843"/>
      <c r="K554" s="843"/>
      <c r="L554" s="843"/>
      <c r="M554" s="843"/>
      <c r="N554" s="843"/>
      <c r="O554" s="843"/>
      <c r="P554" s="843"/>
      <c r="Q554" s="843"/>
    </row>
    <row r="555" spans="2:17" s="601" customFormat="1" ht="22.5">
      <c r="B555" s="711"/>
      <c r="C555" s="843"/>
      <c r="D555" s="843"/>
      <c r="E555" s="843"/>
      <c r="F555" s="843"/>
      <c r="G555" s="843"/>
      <c r="H555" s="843"/>
      <c r="I555" s="843"/>
      <c r="J555" s="843"/>
      <c r="K555" s="843"/>
      <c r="L555" s="843"/>
      <c r="M555" s="843"/>
      <c r="N555" s="843"/>
      <c r="O555" s="843"/>
      <c r="P555" s="843"/>
      <c r="Q555" s="843"/>
    </row>
    <row r="556" spans="2:17" s="601" customFormat="1" ht="22.5">
      <c r="B556" s="711"/>
      <c r="C556" s="843"/>
      <c r="D556" s="843"/>
      <c r="E556" s="843"/>
      <c r="F556" s="843"/>
      <c r="G556" s="843"/>
      <c r="H556" s="843"/>
      <c r="I556" s="843"/>
      <c r="J556" s="843"/>
      <c r="K556" s="843"/>
      <c r="L556" s="843"/>
      <c r="M556" s="843"/>
      <c r="N556" s="843"/>
      <c r="O556" s="843"/>
      <c r="P556" s="843"/>
      <c r="Q556" s="843"/>
    </row>
    <row r="557" spans="2:17" s="601" customFormat="1" ht="22.5">
      <c r="B557" s="711"/>
      <c r="C557" s="843"/>
      <c r="D557" s="843"/>
      <c r="E557" s="843"/>
      <c r="F557" s="843"/>
      <c r="G557" s="843"/>
      <c r="H557" s="843"/>
      <c r="I557" s="843"/>
      <c r="J557" s="843"/>
      <c r="K557" s="843"/>
      <c r="L557" s="843"/>
      <c r="M557" s="843"/>
      <c r="N557" s="843"/>
      <c r="O557" s="843"/>
      <c r="P557" s="843"/>
      <c r="Q557" s="843"/>
    </row>
    <row r="558" spans="2:17" s="601" customFormat="1" ht="22.5">
      <c r="B558" s="711"/>
      <c r="C558" s="843"/>
      <c r="D558" s="843"/>
      <c r="E558" s="843"/>
      <c r="F558" s="843"/>
      <c r="G558" s="843"/>
      <c r="H558" s="843"/>
      <c r="I558" s="843"/>
      <c r="J558" s="843"/>
      <c r="K558" s="843"/>
      <c r="L558" s="843"/>
      <c r="M558" s="843"/>
      <c r="N558" s="843"/>
      <c r="O558" s="843"/>
      <c r="P558" s="843"/>
      <c r="Q558" s="843"/>
    </row>
    <row r="559" spans="2:17" s="601" customFormat="1" ht="22.5">
      <c r="B559" s="711"/>
      <c r="C559" s="843"/>
      <c r="D559" s="843"/>
      <c r="E559" s="843"/>
      <c r="F559" s="843"/>
      <c r="G559" s="843"/>
      <c r="H559" s="843"/>
      <c r="I559" s="843"/>
      <c r="J559" s="843"/>
      <c r="K559" s="843"/>
      <c r="L559" s="843"/>
      <c r="M559" s="843"/>
      <c r="N559" s="843"/>
      <c r="O559" s="843"/>
      <c r="P559" s="843"/>
      <c r="Q559" s="843"/>
    </row>
    <row r="560" spans="2:17" s="601" customFormat="1" ht="22.5">
      <c r="B560" s="711"/>
      <c r="C560" s="843"/>
      <c r="D560" s="843"/>
      <c r="E560" s="843"/>
      <c r="F560" s="843"/>
      <c r="G560" s="843"/>
      <c r="H560" s="843"/>
      <c r="I560" s="843"/>
      <c r="J560" s="843"/>
      <c r="K560" s="843"/>
      <c r="L560" s="843"/>
      <c r="M560" s="843"/>
      <c r="N560" s="843"/>
      <c r="O560" s="843"/>
      <c r="P560" s="843"/>
      <c r="Q560" s="843"/>
    </row>
    <row r="561" spans="2:17" s="601" customFormat="1" ht="22.5">
      <c r="B561" s="711"/>
      <c r="C561" s="843"/>
      <c r="D561" s="843"/>
      <c r="E561" s="843"/>
      <c r="F561" s="843"/>
      <c r="G561" s="843"/>
      <c r="H561" s="843"/>
      <c r="I561" s="843"/>
      <c r="J561" s="843"/>
      <c r="K561" s="843"/>
      <c r="L561" s="843"/>
      <c r="M561" s="843"/>
      <c r="N561" s="843"/>
      <c r="O561" s="843"/>
      <c r="P561" s="843"/>
      <c r="Q561" s="843"/>
    </row>
    <row r="562" spans="2:17" s="601" customFormat="1" ht="22.5">
      <c r="B562" s="711"/>
      <c r="C562" s="843"/>
      <c r="D562" s="843"/>
      <c r="E562" s="843"/>
      <c r="F562" s="843"/>
      <c r="G562" s="843"/>
      <c r="H562" s="843"/>
      <c r="I562" s="843"/>
      <c r="J562" s="843"/>
      <c r="K562" s="843"/>
      <c r="L562" s="843"/>
      <c r="M562" s="843"/>
      <c r="N562" s="843"/>
      <c r="O562" s="843"/>
      <c r="P562" s="843"/>
      <c r="Q562" s="843"/>
    </row>
    <row r="563" spans="2:17" s="601" customFormat="1" ht="22.5">
      <c r="B563" s="711"/>
      <c r="C563" s="843"/>
      <c r="D563" s="843"/>
      <c r="E563" s="843"/>
      <c r="F563" s="843"/>
      <c r="G563" s="843"/>
      <c r="H563" s="843"/>
      <c r="I563" s="843"/>
      <c r="J563" s="843"/>
      <c r="K563" s="843"/>
      <c r="L563" s="843"/>
      <c r="M563" s="843"/>
      <c r="N563" s="843"/>
      <c r="O563" s="843"/>
      <c r="P563" s="843"/>
      <c r="Q563" s="843"/>
    </row>
    <row r="564" spans="2:17" s="601" customFormat="1" ht="22.5">
      <c r="B564" s="711"/>
      <c r="C564" s="843"/>
      <c r="D564" s="843"/>
      <c r="E564" s="843"/>
      <c r="F564" s="843"/>
      <c r="G564" s="843"/>
      <c r="H564" s="843"/>
      <c r="I564" s="843"/>
      <c r="J564" s="843"/>
      <c r="K564" s="843"/>
      <c r="L564" s="843"/>
      <c r="M564" s="843"/>
      <c r="N564" s="843"/>
      <c r="O564" s="843"/>
      <c r="P564" s="843"/>
      <c r="Q564" s="843"/>
    </row>
    <row r="565" spans="2:17" s="601" customFormat="1" ht="22.5">
      <c r="B565" s="711"/>
      <c r="C565" s="843"/>
      <c r="D565" s="843"/>
      <c r="E565" s="843"/>
      <c r="F565" s="843"/>
      <c r="G565" s="843"/>
      <c r="H565" s="843"/>
      <c r="I565" s="843"/>
      <c r="J565" s="843"/>
      <c r="K565" s="843"/>
      <c r="L565" s="843"/>
      <c r="M565" s="843"/>
      <c r="N565" s="843"/>
      <c r="O565" s="843"/>
      <c r="P565" s="843"/>
      <c r="Q565" s="843"/>
    </row>
    <row r="566" spans="2:17" s="601" customFormat="1" ht="22.5">
      <c r="B566" s="711"/>
      <c r="C566" s="843"/>
      <c r="D566" s="843"/>
      <c r="E566" s="843"/>
      <c r="F566" s="843"/>
      <c r="G566" s="843"/>
      <c r="H566" s="843"/>
      <c r="I566" s="843"/>
      <c r="J566" s="843"/>
      <c r="K566" s="843"/>
      <c r="L566" s="843"/>
      <c r="M566" s="843"/>
      <c r="N566" s="843"/>
      <c r="O566" s="843"/>
      <c r="P566" s="843"/>
      <c r="Q566" s="843"/>
    </row>
    <row r="567" spans="2:17" s="601" customFormat="1" ht="22.5">
      <c r="B567" s="711"/>
      <c r="C567" s="843"/>
      <c r="D567" s="843"/>
      <c r="E567" s="843"/>
      <c r="F567" s="843"/>
      <c r="G567" s="843"/>
      <c r="H567" s="843"/>
      <c r="I567" s="843"/>
      <c r="J567" s="843"/>
      <c r="K567" s="843"/>
      <c r="L567" s="843"/>
      <c r="M567" s="843"/>
      <c r="N567" s="843"/>
      <c r="O567" s="843"/>
      <c r="P567" s="843"/>
      <c r="Q567" s="843"/>
    </row>
    <row r="568" spans="2:17" s="601" customFormat="1" ht="22.5">
      <c r="B568" s="711"/>
      <c r="C568" s="843"/>
      <c r="D568" s="843"/>
      <c r="E568" s="843"/>
      <c r="F568" s="843"/>
      <c r="G568" s="843"/>
      <c r="H568" s="843"/>
      <c r="I568" s="843"/>
      <c r="J568" s="843"/>
      <c r="K568" s="843"/>
      <c r="L568" s="843"/>
      <c r="M568" s="843"/>
      <c r="N568" s="843"/>
      <c r="O568" s="843"/>
      <c r="P568" s="843"/>
      <c r="Q568" s="843"/>
    </row>
    <row r="569" spans="2:17" s="601" customFormat="1" ht="22.5">
      <c r="B569" s="711"/>
      <c r="C569" s="843"/>
      <c r="D569" s="843"/>
      <c r="E569" s="843"/>
      <c r="F569" s="843"/>
      <c r="G569" s="843"/>
      <c r="H569" s="843"/>
      <c r="I569" s="843"/>
      <c r="J569" s="843"/>
      <c r="K569" s="843"/>
      <c r="L569" s="843"/>
      <c r="M569" s="843"/>
      <c r="N569" s="843"/>
      <c r="O569" s="843"/>
      <c r="P569" s="843"/>
      <c r="Q569" s="843"/>
    </row>
    <row r="570" spans="2:17" s="601" customFormat="1" ht="22.5">
      <c r="B570" s="711"/>
      <c r="C570" s="843"/>
      <c r="D570" s="843"/>
      <c r="E570" s="843"/>
      <c r="F570" s="843"/>
      <c r="G570" s="843"/>
      <c r="H570" s="843"/>
      <c r="I570" s="843"/>
      <c r="J570" s="843"/>
      <c r="K570" s="843"/>
      <c r="L570" s="843"/>
      <c r="M570" s="843"/>
      <c r="N570" s="843"/>
      <c r="O570" s="843"/>
      <c r="P570" s="843"/>
      <c r="Q570" s="843"/>
    </row>
    <row r="571" spans="2:17" s="601" customFormat="1" ht="22.5">
      <c r="B571" s="711"/>
      <c r="C571" s="843"/>
      <c r="D571" s="843"/>
      <c r="E571" s="843"/>
      <c r="F571" s="843"/>
      <c r="G571" s="843"/>
      <c r="H571" s="843"/>
      <c r="I571" s="843"/>
      <c r="J571" s="843"/>
      <c r="K571" s="843"/>
      <c r="L571" s="843"/>
      <c r="M571" s="843"/>
      <c r="N571" s="843"/>
      <c r="O571" s="843"/>
      <c r="P571" s="843"/>
      <c r="Q571" s="843"/>
    </row>
    <row r="572" spans="2:17" s="601" customFormat="1" ht="22.5">
      <c r="B572" s="711"/>
      <c r="C572" s="843"/>
      <c r="D572" s="843"/>
      <c r="E572" s="843"/>
      <c r="F572" s="843"/>
      <c r="G572" s="843"/>
      <c r="H572" s="843"/>
      <c r="I572" s="843"/>
      <c r="J572" s="843"/>
      <c r="K572" s="843"/>
      <c r="L572" s="843"/>
      <c r="M572" s="843"/>
      <c r="N572" s="843"/>
      <c r="O572" s="843"/>
      <c r="P572" s="843"/>
      <c r="Q572" s="843"/>
    </row>
    <row r="573" spans="2:17" s="601" customFormat="1" ht="22.5">
      <c r="B573" s="711"/>
      <c r="C573" s="843"/>
      <c r="D573" s="843"/>
      <c r="E573" s="843"/>
      <c r="F573" s="843"/>
      <c r="G573" s="843"/>
      <c r="H573" s="843"/>
      <c r="I573" s="843"/>
      <c r="J573" s="843"/>
      <c r="K573" s="843"/>
      <c r="L573" s="843"/>
      <c r="M573" s="843"/>
      <c r="N573" s="843"/>
      <c r="O573" s="843"/>
      <c r="P573" s="843"/>
      <c r="Q573" s="843"/>
    </row>
    <row r="574" spans="2:17" s="601" customFormat="1" ht="22.5">
      <c r="B574" s="711"/>
      <c r="C574" s="843"/>
      <c r="D574" s="843"/>
      <c r="E574" s="843"/>
      <c r="F574" s="843"/>
      <c r="G574" s="843"/>
      <c r="H574" s="843"/>
      <c r="I574" s="843"/>
      <c r="J574" s="843"/>
      <c r="K574" s="843"/>
      <c r="L574" s="843"/>
      <c r="M574" s="843"/>
      <c r="N574" s="843"/>
      <c r="O574" s="843"/>
      <c r="P574" s="843"/>
      <c r="Q574" s="843"/>
    </row>
    <row r="575" spans="2:17" s="601" customFormat="1" ht="22.5">
      <c r="B575" s="711"/>
      <c r="C575" s="843"/>
      <c r="D575" s="843"/>
      <c r="E575" s="843"/>
      <c r="F575" s="843"/>
      <c r="G575" s="843"/>
      <c r="H575" s="843"/>
      <c r="I575" s="843"/>
      <c r="J575" s="843"/>
      <c r="K575" s="843"/>
      <c r="L575" s="843"/>
      <c r="M575" s="843"/>
      <c r="N575" s="843"/>
      <c r="O575" s="843"/>
      <c r="P575" s="843"/>
      <c r="Q575" s="843"/>
    </row>
    <row r="576" spans="2:17" s="601" customFormat="1" ht="22.5">
      <c r="B576" s="711"/>
      <c r="C576" s="843"/>
      <c r="D576" s="843"/>
      <c r="E576" s="843"/>
      <c r="F576" s="843"/>
      <c r="G576" s="843"/>
      <c r="H576" s="843"/>
      <c r="I576" s="843"/>
      <c r="J576" s="843"/>
      <c r="K576" s="843"/>
      <c r="L576" s="843"/>
      <c r="M576" s="843"/>
      <c r="N576" s="843"/>
      <c r="O576" s="843"/>
      <c r="P576" s="843"/>
      <c r="Q576" s="843"/>
    </row>
    <row r="577" spans="2:17" s="601" customFormat="1" ht="22.5">
      <c r="B577" s="711"/>
      <c r="C577" s="843"/>
      <c r="D577" s="843"/>
      <c r="E577" s="843"/>
      <c r="F577" s="843"/>
      <c r="G577" s="843"/>
      <c r="H577" s="843"/>
      <c r="I577" s="843"/>
      <c r="J577" s="843"/>
      <c r="K577" s="843"/>
      <c r="L577" s="843"/>
      <c r="M577" s="843"/>
      <c r="N577" s="843"/>
      <c r="O577" s="843"/>
      <c r="P577" s="843"/>
      <c r="Q577" s="843"/>
    </row>
    <row r="578" spans="2:17" s="601" customFormat="1" ht="22.5">
      <c r="B578" s="711"/>
      <c r="C578" s="843"/>
      <c r="D578" s="843"/>
      <c r="E578" s="843"/>
      <c r="F578" s="843"/>
      <c r="G578" s="843"/>
      <c r="H578" s="843"/>
      <c r="I578" s="843"/>
      <c r="J578" s="843"/>
      <c r="K578" s="843"/>
      <c r="L578" s="843"/>
      <c r="M578" s="843"/>
      <c r="N578" s="843"/>
      <c r="O578" s="843"/>
      <c r="P578" s="843"/>
      <c r="Q578" s="843"/>
    </row>
    <row r="579" spans="2:17" s="601" customFormat="1" ht="22.5">
      <c r="B579" s="711"/>
      <c r="C579" s="843"/>
      <c r="D579" s="843"/>
      <c r="E579" s="843"/>
      <c r="F579" s="843"/>
      <c r="G579" s="843"/>
      <c r="H579" s="843"/>
      <c r="I579" s="843"/>
      <c r="J579" s="843"/>
      <c r="K579" s="843"/>
      <c r="L579" s="843"/>
      <c r="M579" s="843"/>
      <c r="N579" s="843"/>
      <c r="O579" s="843"/>
      <c r="P579" s="843"/>
      <c r="Q579" s="843"/>
    </row>
    <row r="580" spans="2:17" s="601" customFormat="1" ht="22.5">
      <c r="B580" s="711"/>
      <c r="C580" s="843"/>
      <c r="D580" s="843"/>
      <c r="E580" s="843"/>
      <c r="F580" s="843"/>
      <c r="G580" s="843"/>
      <c r="H580" s="843"/>
      <c r="I580" s="843"/>
      <c r="J580" s="843"/>
      <c r="K580" s="843"/>
      <c r="L580" s="843"/>
      <c r="M580" s="843"/>
      <c r="N580" s="843"/>
      <c r="O580" s="843"/>
      <c r="P580" s="843"/>
      <c r="Q580" s="843"/>
    </row>
    <row r="581" spans="2:17" s="601" customFormat="1" ht="22.5">
      <c r="B581" s="711"/>
      <c r="C581" s="843"/>
      <c r="D581" s="843"/>
      <c r="E581" s="843"/>
      <c r="F581" s="843"/>
      <c r="G581" s="843"/>
      <c r="H581" s="843"/>
      <c r="I581" s="843"/>
      <c r="J581" s="843"/>
      <c r="K581" s="843"/>
      <c r="L581" s="843"/>
      <c r="M581" s="843"/>
      <c r="N581" s="843"/>
      <c r="O581" s="843"/>
      <c r="P581" s="843"/>
      <c r="Q581" s="843"/>
    </row>
    <row r="582" spans="2:17" s="601" customFormat="1" ht="22.5">
      <c r="B582" s="711"/>
      <c r="C582" s="843"/>
      <c r="D582" s="843"/>
      <c r="E582" s="843"/>
      <c r="F582" s="843"/>
      <c r="G582" s="843"/>
      <c r="H582" s="843"/>
      <c r="I582" s="843"/>
      <c r="J582" s="843"/>
      <c r="K582" s="843"/>
      <c r="L582" s="843"/>
      <c r="M582" s="843"/>
      <c r="N582" s="843"/>
      <c r="O582" s="843"/>
      <c r="P582" s="843"/>
      <c r="Q582" s="843"/>
    </row>
    <row r="583" spans="2:17" s="601" customFormat="1" ht="22.5">
      <c r="B583" s="711"/>
      <c r="C583" s="843"/>
      <c r="D583" s="843"/>
      <c r="E583" s="843"/>
      <c r="F583" s="843"/>
      <c r="G583" s="843"/>
      <c r="H583" s="843"/>
      <c r="I583" s="843"/>
      <c r="J583" s="843"/>
      <c r="K583" s="843"/>
      <c r="L583" s="843"/>
      <c r="M583" s="843"/>
      <c r="N583" s="843"/>
      <c r="O583" s="843"/>
      <c r="P583" s="843"/>
      <c r="Q583" s="843"/>
    </row>
    <row r="584" spans="2:17" s="601" customFormat="1" ht="22.5">
      <c r="B584" s="711"/>
      <c r="C584" s="843"/>
      <c r="D584" s="843"/>
      <c r="E584" s="843"/>
      <c r="F584" s="843"/>
      <c r="G584" s="843"/>
      <c r="H584" s="843"/>
      <c r="I584" s="843"/>
      <c r="J584" s="843"/>
      <c r="K584" s="843"/>
      <c r="L584" s="843"/>
      <c r="M584" s="843"/>
      <c r="N584" s="843"/>
      <c r="O584" s="843"/>
      <c r="P584" s="843"/>
      <c r="Q584" s="843"/>
    </row>
    <row r="585" spans="2:17" s="601" customFormat="1" ht="22.5">
      <c r="B585" s="711"/>
      <c r="C585" s="843"/>
      <c r="D585" s="843"/>
      <c r="E585" s="843"/>
      <c r="F585" s="843"/>
      <c r="G585" s="843"/>
      <c r="H585" s="843"/>
      <c r="I585" s="843"/>
      <c r="J585" s="843"/>
      <c r="K585" s="843"/>
      <c r="L585" s="843"/>
      <c r="M585" s="843"/>
      <c r="N585" s="843"/>
      <c r="O585" s="843"/>
      <c r="P585" s="843"/>
      <c r="Q585" s="843"/>
    </row>
    <row r="586" spans="2:17" s="601" customFormat="1" ht="22.5">
      <c r="B586" s="711"/>
      <c r="C586" s="843"/>
      <c r="D586" s="843"/>
      <c r="E586" s="843"/>
      <c r="F586" s="843"/>
      <c r="G586" s="843"/>
      <c r="H586" s="843"/>
      <c r="I586" s="843"/>
      <c r="J586" s="843"/>
      <c r="K586" s="843"/>
      <c r="L586" s="843"/>
      <c r="M586" s="843"/>
      <c r="N586" s="843"/>
      <c r="O586" s="843"/>
      <c r="P586" s="843"/>
      <c r="Q586" s="843"/>
    </row>
    <row r="587" spans="2:17" s="601" customFormat="1" ht="22.5">
      <c r="B587" s="711"/>
      <c r="C587" s="843"/>
      <c r="D587" s="843"/>
      <c r="E587" s="843"/>
      <c r="F587" s="843"/>
      <c r="G587" s="843"/>
      <c r="H587" s="843"/>
      <c r="I587" s="843"/>
      <c r="J587" s="843"/>
      <c r="K587" s="843"/>
      <c r="L587" s="843"/>
      <c r="M587" s="843"/>
      <c r="N587" s="843"/>
      <c r="O587" s="843"/>
      <c r="P587" s="843"/>
      <c r="Q587" s="843"/>
    </row>
    <row r="588" spans="2:17" s="601" customFormat="1" ht="22.5">
      <c r="B588" s="711"/>
      <c r="C588" s="843"/>
      <c r="D588" s="843"/>
      <c r="E588" s="843"/>
      <c r="F588" s="843"/>
      <c r="G588" s="843"/>
      <c r="H588" s="843"/>
      <c r="I588" s="843"/>
      <c r="J588" s="843"/>
      <c r="K588" s="843"/>
      <c r="L588" s="843"/>
      <c r="M588" s="843"/>
      <c r="N588" s="843"/>
      <c r="O588" s="843"/>
      <c r="P588" s="843"/>
      <c r="Q588" s="843"/>
    </row>
    <row r="589" spans="2:17" s="601" customFormat="1" ht="22.5">
      <c r="B589" s="711"/>
      <c r="C589" s="843"/>
      <c r="D589" s="843"/>
      <c r="E589" s="843"/>
      <c r="F589" s="843"/>
      <c r="G589" s="843"/>
      <c r="H589" s="843"/>
      <c r="I589" s="843"/>
      <c r="J589" s="843"/>
      <c r="K589" s="843"/>
      <c r="L589" s="843"/>
      <c r="M589" s="843"/>
      <c r="N589" s="843"/>
      <c r="O589" s="843"/>
      <c r="P589" s="843"/>
      <c r="Q589" s="843"/>
    </row>
    <row r="590" spans="2:17" s="601" customFormat="1" ht="22.5">
      <c r="B590" s="711"/>
      <c r="C590" s="843"/>
      <c r="D590" s="843"/>
      <c r="E590" s="843"/>
      <c r="F590" s="843"/>
      <c r="G590" s="843"/>
      <c r="H590" s="843"/>
      <c r="I590" s="843"/>
      <c r="J590" s="843"/>
      <c r="K590" s="843"/>
      <c r="L590" s="843"/>
      <c r="M590" s="843"/>
      <c r="N590" s="843"/>
      <c r="O590" s="843"/>
      <c r="P590" s="843"/>
      <c r="Q590" s="843"/>
    </row>
    <row r="591" spans="2:17" s="601" customFormat="1" ht="22.5">
      <c r="B591" s="711"/>
      <c r="C591" s="843"/>
      <c r="D591" s="843"/>
      <c r="E591" s="843"/>
      <c r="F591" s="843"/>
      <c r="G591" s="843"/>
      <c r="H591" s="843"/>
      <c r="I591" s="843"/>
      <c r="J591" s="843"/>
      <c r="K591" s="843"/>
      <c r="L591" s="843"/>
      <c r="M591" s="843"/>
      <c r="N591" s="843"/>
      <c r="O591" s="843"/>
      <c r="P591" s="843"/>
      <c r="Q591" s="843"/>
    </row>
    <row r="592" spans="2:17" s="601" customFormat="1" ht="22.5">
      <c r="B592" s="711"/>
      <c r="C592" s="843"/>
      <c r="D592" s="843"/>
      <c r="E592" s="843"/>
      <c r="F592" s="843"/>
      <c r="G592" s="843"/>
      <c r="H592" s="843"/>
      <c r="I592" s="843"/>
      <c r="J592" s="843"/>
      <c r="K592" s="843"/>
      <c r="L592" s="843"/>
      <c r="M592" s="843"/>
      <c r="N592" s="843"/>
      <c r="O592" s="843"/>
      <c r="P592" s="843"/>
      <c r="Q592" s="843"/>
    </row>
    <row r="593" spans="2:17" s="601" customFormat="1" ht="22.5">
      <c r="B593" s="711"/>
      <c r="C593" s="843"/>
      <c r="D593" s="843"/>
      <c r="E593" s="843"/>
      <c r="F593" s="843"/>
      <c r="G593" s="843"/>
      <c r="H593" s="843"/>
      <c r="I593" s="843"/>
      <c r="J593" s="843"/>
      <c r="K593" s="843"/>
      <c r="L593" s="843"/>
      <c r="M593" s="843"/>
      <c r="N593" s="843"/>
      <c r="O593" s="843"/>
      <c r="P593" s="843"/>
      <c r="Q593" s="843"/>
    </row>
    <row r="594" spans="2:17" s="601" customFormat="1" ht="22.5">
      <c r="B594" s="711"/>
      <c r="C594" s="843"/>
      <c r="D594" s="843"/>
      <c r="E594" s="843"/>
      <c r="F594" s="843"/>
      <c r="G594" s="843"/>
      <c r="H594" s="843"/>
      <c r="I594" s="843"/>
      <c r="J594" s="843"/>
      <c r="K594" s="843"/>
      <c r="L594" s="843"/>
      <c r="M594" s="843"/>
      <c r="N594" s="843"/>
      <c r="O594" s="843"/>
      <c r="P594" s="843"/>
      <c r="Q594" s="843"/>
    </row>
    <row r="595" spans="2:17" s="601" customFormat="1" ht="22.5">
      <c r="B595" s="711"/>
      <c r="C595" s="843"/>
      <c r="D595" s="843"/>
      <c r="E595" s="843"/>
      <c r="F595" s="843"/>
      <c r="G595" s="843"/>
      <c r="H595" s="843"/>
      <c r="I595" s="843"/>
      <c r="J595" s="843"/>
      <c r="K595" s="843"/>
      <c r="L595" s="843"/>
      <c r="M595" s="843"/>
      <c r="N595" s="843"/>
      <c r="O595" s="843"/>
      <c r="P595" s="843"/>
      <c r="Q595" s="843"/>
    </row>
    <row r="596" spans="2:17" s="601" customFormat="1" ht="22.5">
      <c r="B596" s="711"/>
      <c r="C596" s="843"/>
      <c r="D596" s="843"/>
      <c r="E596" s="843"/>
      <c r="F596" s="843"/>
      <c r="G596" s="843"/>
      <c r="H596" s="843"/>
      <c r="I596" s="843"/>
      <c r="J596" s="843"/>
      <c r="K596" s="843"/>
      <c r="L596" s="843"/>
      <c r="M596" s="843"/>
      <c r="N596" s="843"/>
      <c r="O596" s="843"/>
      <c r="P596" s="843"/>
      <c r="Q596" s="843"/>
    </row>
    <row r="597" spans="2:17" s="601" customFormat="1" ht="22.5">
      <c r="B597" s="711"/>
      <c r="C597" s="843"/>
      <c r="D597" s="843"/>
      <c r="E597" s="843"/>
      <c r="F597" s="843"/>
      <c r="G597" s="843"/>
      <c r="H597" s="843"/>
      <c r="I597" s="843"/>
      <c r="J597" s="843"/>
      <c r="K597" s="843"/>
      <c r="L597" s="843"/>
      <c r="M597" s="843"/>
      <c r="N597" s="843"/>
      <c r="O597" s="843"/>
      <c r="P597" s="843"/>
      <c r="Q597" s="843"/>
    </row>
    <row r="598" spans="2:17" s="601" customFormat="1" ht="22.5">
      <c r="B598" s="711"/>
      <c r="C598" s="843"/>
      <c r="D598" s="843"/>
      <c r="E598" s="843"/>
      <c r="F598" s="843"/>
      <c r="G598" s="843"/>
      <c r="H598" s="843"/>
      <c r="I598" s="843"/>
      <c r="J598" s="843"/>
      <c r="K598" s="843"/>
      <c r="L598" s="843"/>
      <c r="M598" s="843"/>
      <c r="N598" s="843"/>
      <c r="O598" s="843"/>
      <c r="P598" s="843"/>
      <c r="Q598" s="843"/>
    </row>
    <row r="599" spans="2:17" s="601" customFormat="1" ht="22.5">
      <c r="B599" s="711"/>
      <c r="C599" s="843"/>
      <c r="D599" s="843"/>
      <c r="E599" s="843"/>
      <c r="F599" s="843"/>
      <c r="G599" s="843"/>
      <c r="H599" s="843"/>
      <c r="I599" s="843"/>
      <c r="J599" s="843"/>
      <c r="K599" s="843"/>
      <c r="L599" s="843"/>
      <c r="M599" s="843"/>
      <c r="N599" s="843"/>
      <c r="O599" s="843"/>
      <c r="P599" s="843"/>
      <c r="Q599" s="843"/>
    </row>
    <row r="600" spans="2:17" s="601" customFormat="1" ht="22.5">
      <c r="B600" s="711"/>
      <c r="C600" s="843"/>
      <c r="D600" s="843"/>
      <c r="E600" s="843"/>
      <c r="F600" s="843"/>
      <c r="G600" s="843"/>
      <c r="H600" s="843"/>
      <c r="I600" s="843"/>
      <c r="J600" s="843"/>
      <c r="K600" s="843"/>
      <c r="L600" s="843"/>
      <c r="M600" s="843"/>
      <c r="N600" s="843"/>
      <c r="O600" s="843"/>
      <c r="P600" s="843"/>
      <c r="Q600" s="843"/>
    </row>
    <row r="601" spans="2:17" s="601" customFormat="1" ht="22.5">
      <c r="B601" s="711"/>
      <c r="C601" s="843"/>
      <c r="D601" s="843"/>
      <c r="E601" s="843"/>
      <c r="F601" s="843"/>
      <c r="G601" s="843"/>
      <c r="H601" s="843"/>
      <c r="I601" s="843"/>
      <c r="J601" s="843"/>
      <c r="K601" s="843"/>
      <c r="L601" s="843"/>
      <c r="M601" s="843"/>
      <c r="N601" s="843"/>
      <c r="O601" s="843"/>
      <c r="P601" s="843"/>
      <c r="Q601" s="843"/>
    </row>
    <row r="602" spans="2:17" s="601" customFormat="1" ht="22.5">
      <c r="B602" s="711"/>
      <c r="C602" s="843"/>
      <c r="D602" s="843"/>
      <c r="E602" s="843"/>
      <c r="F602" s="843"/>
      <c r="G602" s="843"/>
      <c r="H602" s="843"/>
      <c r="I602" s="843"/>
      <c r="J602" s="843"/>
      <c r="K602" s="843"/>
      <c r="L602" s="843"/>
      <c r="M602" s="843"/>
      <c r="N602" s="843"/>
      <c r="O602" s="843"/>
      <c r="P602" s="843"/>
      <c r="Q602" s="843"/>
    </row>
    <row r="603" spans="2:17" s="601" customFormat="1" ht="22.5">
      <c r="B603" s="711"/>
      <c r="C603" s="843"/>
      <c r="D603" s="843"/>
      <c r="E603" s="843"/>
      <c r="F603" s="843"/>
      <c r="G603" s="843"/>
      <c r="H603" s="843"/>
      <c r="I603" s="843"/>
      <c r="J603" s="843"/>
      <c r="K603" s="843"/>
      <c r="L603" s="843"/>
      <c r="M603" s="843"/>
      <c r="N603" s="843"/>
      <c r="O603" s="843"/>
      <c r="P603" s="843"/>
      <c r="Q603" s="843"/>
    </row>
    <row r="604" spans="2:17" s="601" customFormat="1" ht="22.5">
      <c r="B604" s="711"/>
      <c r="C604" s="843"/>
      <c r="D604" s="843"/>
      <c r="E604" s="843"/>
      <c r="F604" s="843"/>
      <c r="G604" s="843"/>
      <c r="H604" s="843"/>
      <c r="I604" s="843"/>
      <c r="J604" s="843"/>
      <c r="K604" s="843"/>
      <c r="L604" s="843"/>
      <c r="M604" s="843"/>
      <c r="N604" s="843"/>
      <c r="O604" s="843"/>
      <c r="P604" s="843"/>
      <c r="Q604" s="843"/>
    </row>
    <row r="605" spans="2:17" s="601" customFormat="1" ht="22.5">
      <c r="B605" s="711"/>
      <c r="C605" s="843"/>
      <c r="D605" s="843"/>
      <c r="E605" s="843"/>
      <c r="F605" s="843"/>
      <c r="G605" s="843"/>
      <c r="H605" s="843"/>
      <c r="I605" s="843"/>
      <c r="J605" s="843"/>
      <c r="K605" s="843"/>
      <c r="L605" s="843"/>
      <c r="M605" s="843"/>
      <c r="N605" s="843"/>
      <c r="O605" s="843"/>
      <c r="P605" s="843"/>
      <c r="Q605" s="843"/>
    </row>
    <row r="606" spans="2:17" s="601" customFormat="1" ht="22.5">
      <c r="B606" s="711"/>
      <c r="C606" s="843"/>
      <c r="D606" s="843"/>
      <c r="E606" s="843"/>
      <c r="F606" s="843"/>
      <c r="G606" s="843"/>
      <c r="H606" s="843"/>
      <c r="I606" s="843"/>
      <c r="J606" s="843"/>
      <c r="K606" s="843"/>
      <c r="L606" s="843"/>
      <c r="M606" s="843"/>
      <c r="N606" s="843"/>
      <c r="O606" s="843"/>
      <c r="P606" s="843"/>
      <c r="Q606" s="843"/>
    </row>
    <row r="607" spans="2:17" s="601" customFormat="1" ht="22.5">
      <c r="B607" s="711"/>
      <c r="C607" s="843"/>
      <c r="D607" s="843"/>
      <c r="E607" s="843"/>
      <c r="F607" s="843"/>
      <c r="G607" s="843"/>
      <c r="H607" s="843"/>
      <c r="I607" s="843"/>
      <c r="J607" s="843"/>
      <c r="K607" s="843"/>
      <c r="L607" s="843"/>
      <c r="M607" s="843"/>
      <c r="N607" s="843"/>
      <c r="O607" s="843"/>
      <c r="P607" s="843"/>
      <c r="Q607" s="843"/>
    </row>
    <row r="608" spans="2:17" s="601" customFormat="1" ht="22.5">
      <c r="B608" s="711"/>
      <c r="C608" s="843"/>
      <c r="D608" s="843"/>
      <c r="E608" s="843"/>
      <c r="F608" s="843"/>
      <c r="G608" s="843"/>
      <c r="H608" s="843"/>
      <c r="I608" s="843"/>
      <c r="J608" s="843"/>
      <c r="K608" s="843"/>
      <c r="L608" s="843"/>
      <c r="M608" s="843"/>
      <c r="N608" s="843"/>
      <c r="O608" s="843"/>
      <c r="P608" s="843"/>
      <c r="Q608" s="843"/>
    </row>
    <row r="609" spans="2:17" s="601" customFormat="1" ht="22.5">
      <c r="B609" s="711"/>
      <c r="C609" s="843"/>
      <c r="D609" s="843"/>
      <c r="E609" s="843"/>
      <c r="F609" s="843"/>
      <c r="G609" s="843"/>
      <c r="H609" s="843"/>
      <c r="I609" s="843"/>
      <c r="J609" s="843"/>
      <c r="K609" s="843"/>
      <c r="L609" s="843"/>
      <c r="M609" s="843"/>
      <c r="N609" s="843"/>
      <c r="O609" s="843"/>
      <c r="P609" s="843"/>
      <c r="Q609" s="843"/>
    </row>
    <row r="610" spans="2:17" s="601" customFormat="1" ht="22.5">
      <c r="B610" s="711"/>
      <c r="C610" s="843"/>
      <c r="D610" s="843"/>
      <c r="E610" s="843"/>
      <c r="F610" s="843"/>
      <c r="G610" s="843"/>
      <c r="H610" s="843"/>
      <c r="I610" s="843"/>
      <c r="J610" s="843"/>
      <c r="K610" s="843"/>
      <c r="L610" s="843"/>
      <c r="M610" s="843"/>
      <c r="N610" s="843"/>
      <c r="O610" s="843"/>
      <c r="P610" s="843"/>
      <c r="Q610" s="843"/>
    </row>
    <row r="611" spans="2:17" s="601" customFormat="1" ht="22.5">
      <c r="B611" s="711"/>
      <c r="C611" s="843"/>
      <c r="D611" s="843"/>
      <c r="E611" s="843"/>
      <c r="F611" s="843"/>
      <c r="G611" s="843"/>
      <c r="H611" s="843"/>
      <c r="I611" s="843"/>
      <c r="J611" s="843"/>
      <c r="K611" s="843"/>
      <c r="L611" s="843"/>
      <c r="M611" s="843"/>
      <c r="N611" s="843"/>
      <c r="O611" s="843"/>
      <c r="P611" s="843"/>
      <c r="Q611" s="843"/>
    </row>
    <row r="612" spans="2:17" s="601" customFormat="1" ht="22.5">
      <c r="B612" s="711"/>
      <c r="C612" s="843"/>
      <c r="D612" s="843"/>
      <c r="E612" s="843"/>
      <c r="F612" s="843"/>
      <c r="G612" s="843"/>
      <c r="H612" s="843"/>
      <c r="I612" s="843"/>
      <c r="J612" s="843"/>
      <c r="K612" s="843"/>
      <c r="L612" s="843"/>
      <c r="M612" s="843"/>
      <c r="N612" s="843"/>
      <c r="O612" s="843"/>
      <c r="P612" s="843"/>
      <c r="Q612" s="843"/>
    </row>
    <row r="613" spans="2:17" s="601" customFormat="1" ht="22.5">
      <c r="B613" s="711"/>
      <c r="C613" s="843"/>
      <c r="D613" s="843"/>
      <c r="E613" s="843"/>
      <c r="F613" s="843"/>
      <c r="G613" s="843"/>
      <c r="H613" s="843"/>
      <c r="I613" s="843"/>
      <c r="J613" s="843"/>
      <c r="K613" s="843"/>
      <c r="L613" s="843"/>
      <c r="M613" s="843"/>
      <c r="N613" s="843"/>
      <c r="O613" s="843"/>
      <c r="P613" s="843"/>
      <c r="Q613" s="843"/>
    </row>
    <row r="614" spans="2:17" s="601" customFormat="1" ht="22.5">
      <c r="B614" s="711"/>
      <c r="C614" s="843"/>
      <c r="D614" s="843"/>
      <c r="E614" s="843"/>
      <c r="F614" s="843"/>
      <c r="G614" s="843"/>
      <c r="H614" s="843"/>
      <c r="I614" s="843"/>
      <c r="J614" s="843"/>
      <c r="K614" s="843"/>
      <c r="L614" s="843"/>
      <c r="M614" s="843"/>
      <c r="N614" s="843"/>
      <c r="O614" s="843"/>
      <c r="P614" s="843"/>
      <c r="Q614" s="843"/>
    </row>
    <row r="615" spans="2:17" s="601" customFormat="1" ht="22.5">
      <c r="B615" s="711"/>
      <c r="C615" s="843"/>
      <c r="D615" s="843"/>
      <c r="E615" s="843"/>
      <c r="F615" s="843"/>
      <c r="G615" s="843"/>
      <c r="H615" s="843"/>
      <c r="I615" s="843"/>
      <c r="J615" s="843"/>
      <c r="K615" s="843"/>
      <c r="L615" s="843"/>
      <c r="M615" s="843"/>
      <c r="N615" s="843"/>
      <c r="O615" s="843"/>
      <c r="P615" s="843"/>
      <c r="Q615" s="843"/>
    </row>
    <row r="616" spans="2:17" s="601" customFormat="1" ht="22.5">
      <c r="B616" s="711"/>
      <c r="C616" s="843"/>
      <c r="D616" s="843"/>
      <c r="E616" s="843"/>
      <c r="F616" s="843"/>
      <c r="G616" s="843"/>
      <c r="H616" s="843"/>
      <c r="I616" s="843"/>
      <c r="J616" s="843"/>
      <c r="K616" s="843"/>
      <c r="L616" s="843"/>
      <c r="M616" s="843"/>
      <c r="N616" s="843"/>
      <c r="O616" s="843"/>
      <c r="P616" s="843"/>
      <c r="Q616" s="843"/>
    </row>
    <row r="617" spans="2:17" s="601" customFormat="1" ht="22.5">
      <c r="B617" s="711"/>
      <c r="C617" s="843"/>
      <c r="D617" s="843"/>
      <c r="E617" s="843"/>
      <c r="F617" s="843"/>
      <c r="G617" s="843"/>
      <c r="H617" s="843"/>
      <c r="I617" s="843"/>
      <c r="J617" s="843"/>
      <c r="K617" s="843"/>
      <c r="L617" s="843"/>
      <c r="M617" s="843"/>
      <c r="N617" s="843"/>
      <c r="O617" s="843"/>
      <c r="P617" s="843"/>
      <c r="Q617" s="843"/>
    </row>
    <row r="618" spans="2:17" s="601" customFormat="1" ht="22.5">
      <c r="B618" s="711"/>
      <c r="C618" s="843"/>
      <c r="D618" s="843"/>
      <c r="E618" s="843"/>
      <c r="F618" s="843"/>
      <c r="G618" s="843"/>
      <c r="H618" s="843"/>
      <c r="I618" s="843"/>
      <c r="J618" s="843"/>
      <c r="K618" s="843"/>
      <c r="L618" s="843"/>
      <c r="M618" s="843"/>
      <c r="N618" s="843"/>
      <c r="O618" s="843"/>
      <c r="P618" s="843"/>
      <c r="Q618" s="843"/>
    </row>
    <row r="619" spans="2:17" s="601" customFormat="1" ht="22.5">
      <c r="B619" s="711"/>
      <c r="C619" s="843"/>
      <c r="D619" s="843"/>
      <c r="E619" s="843"/>
      <c r="F619" s="843"/>
      <c r="G619" s="843"/>
      <c r="H619" s="843"/>
      <c r="I619" s="843"/>
      <c r="J619" s="843"/>
      <c r="K619" s="843"/>
      <c r="L619" s="843"/>
      <c r="M619" s="843"/>
      <c r="N619" s="843"/>
      <c r="O619" s="843"/>
      <c r="P619" s="843"/>
      <c r="Q619" s="843"/>
    </row>
    <row r="620" spans="2:17" s="601" customFormat="1" ht="22.5">
      <c r="B620" s="711"/>
      <c r="C620" s="843"/>
      <c r="D620" s="843"/>
      <c r="E620" s="843"/>
      <c r="F620" s="843"/>
      <c r="G620" s="843"/>
      <c r="H620" s="843"/>
      <c r="I620" s="843"/>
      <c r="J620" s="843"/>
      <c r="K620" s="843"/>
      <c r="L620" s="843"/>
      <c r="M620" s="843"/>
      <c r="N620" s="843"/>
      <c r="O620" s="843"/>
      <c r="P620" s="843"/>
      <c r="Q620" s="843"/>
    </row>
    <row r="621" spans="2:17" s="601" customFormat="1" ht="22.5">
      <c r="B621" s="711"/>
      <c r="C621" s="843"/>
      <c r="D621" s="843"/>
      <c r="E621" s="843"/>
      <c r="F621" s="843"/>
      <c r="G621" s="843"/>
      <c r="H621" s="843"/>
      <c r="I621" s="843"/>
      <c r="J621" s="843"/>
      <c r="K621" s="843"/>
      <c r="L621" s="843"/>
      <c r="M621" s="843"/>
      <c r="N621" s="843"/>
      <c r="O621" s="843"/>
      <c r="P621" s="843"/>
      <c r="Q621" s="843"/>
    </row>
    <row r="622" spans="2:17" s="601" customFormat="1" ht="22.5">
      <c r="B622" s="711"/>
      <c r="C622" s="843"/>
      <c r="D622" s="843"/>
      <c r="E622" s="843"/>
      <c r="F622" s="843"/>
      <c r="G622" s="843"/>
      <c r="H622" s="843"/>
      <c r="I622" s="843"/>
      <c r="J622" s="843"/>
      <c r="K622" s="843"/>
      <c r="L622" s="843"/>
      <c r="M622" s="843"/>
      <c r="N622" s="843"/>
      <c r="O622" s="843"/>
      <c r="P622" s="843"/>
      <c r="Q622" s="843"/>
    </row>
    <row r="623" spans="2:17" s="601" customFormat="1" ht="22.5">
      <c r="B623" s="711"/>
      <c r="C623" s="843"/>
      <c r="D623" s="843"/>
      <c r="E623" s="843"/>
      <c r="F623" s="843"/>
      <c r="G623" s="843"/>
      <c r="H623" s="843"/>
      <c r="I623" s="843"/>
      <c r="J623" s="843"/>
      <c r="K623" s="843"/>
      <c r="L623" s="843"/>
      <c r="M623" s="843"/>
      <c r="N623" s="843"/>
      <c r="O623" s="843"/>
      <c r="P623" s="843"/>
      <c r="Q623" s="843"/>
    </row>
    <row r="624" spans="2:17" s="601" customFormat="1" ht="22.5">
      <c r="B624" s="711"/>
      <c r="C624" s="843"/>
      <c r="D624" s="843"/>
      <c r="E624" s="843"/>
      <c r="F624" s="843"/>
      <c r="G624" s="843"/>
      <c r="H624" s="843"/>
      <c r="I624" s="843"/>
      <c r="J624" s="843"/>
      <c r="K624" s="843"/>
      <c r="L624" s="843"/>
      <c r="M624" s="843"/>
      <c r="N624" s="843"/>
      <c r="O624" s="843"/>
      <c r="P624" s="843"/>
      <c r="Q624" s="843"/>
    </row>
    <row r="625" spans="2:17" s="601" customFormat="1" ht="22.5">
      <c r="B625" s="711"/>
      <c r="C625" s="843"/>
      <c r="D625" s="843"/>
      <c r="E625" s="843"/>
      <c r="F625" s="843"/>
      <c r="G625" s="843"/>
      <c r="H625" s="843"/>
      <c r="I625" s="843"/>
      <c r="J625" s="843"/>
      <c r="K625" s="843"/>
      <c r="L625" s="843"/>
      <c r="M625" s="843"/>
      <c r="N625" s="843"/>
      <c r="O625" s="843"/>
      <c r="P625" s="843"/>
      <c r="Q625" s="843"/>
    </row>
    <row r="626" spans="2:17" s="601" customFormat="1" ht="22.5">
      <c r="B626" s="711"/>
      <c r="C626" s="843"/>
      <c r="D626" s="843"/>
      <c r="E626" s="843"/>
      <c r="F626" s="843"/>
      <c r="G626" s="843"/>
      <c r="H626" s="843"/>
      <c r="I626" s="843"/>
      <c r="J626" s="843"/>
      <c r="K626" s="843"/>
      <c r="L626" s="843"/>
      <c r="M626" s="843"/>
      <c r="N626" s="843"/>
      <c r="O626" s="843"/>
      <c r="P626" s="843"/>
      <c r="Q626" s="843"/>
    </row>
    <row r="627" spans="2:17" s="601" customFormat="1" ht="22.5">
      <c r="B627" s="711"/>
      <c r="C627" s="843"/>
      <c r="D627" s="843"/>
      <c r="E627" s="843"/>
      <c r="F627" s="843"/>
      <c r="G627" s="843"/>
      <c r="H627" s="843"/>
      <c r="I627" s="843"/>
      <c r="J627" s="843"/>
      <c r="K627" s="843"/>
      <c r="L627" s="843"/>
      <c r="M627" s="843"/>
      <c r="N627" s="843"/>
      <c r="O627" s="843"/>
      <c r="P627" s="843"/>
      <c r="Q627" s="843"/>
    </row>
    <row r="628" spans="2:17" s="601" customFormat="1" ht="22.5">
      <c r="B628" s="711"/>
      <c r="C628" s="843"/>
      <c r="D628" s="843"/>
      <c r="E628" s="843"/>
      <c r="F628" s="843"/>
      <c r="G628" s="843"/>
      <c r="H628" s="843"/>
      <c r="I628" s="843"/>
      <c r="J628" s="843"/>
      <c r="K628" s="843"/>
      <c r="L628" s="843"/>
      <c r="M628" s="843"/>
      <c r="N628" s="843"/>
      <c r="O628" s="843"/>
      <c r="P628" s="843"/>
      <c r="Q628" s="843"/>
    </row>
    <row r="629" spans="2:17" s="601" customFormat="1" ht="22.5">
      <c r="B629" s="711"/>
      <c r="C629" s="843"/>
      <c r="D629" s="843"/>
      <c r="E629" s="843"/>
      <c r="F629" s="843"/>
      <c r="G629" s="843"/>
      <c r="H629" s="843"/>
      <c r="I629" s="843"/>
      <c r="J629" s="843"/>
      <c r="K629" s="843"/>
      <c r="L629" s="843"/>
      <c r="M629" s="843"/>
      <c r="N629" s="843"/>
      <c r="O629" s="843"/>
      <c r="P629" s="843"/>
      <c r="Q629" s="843"/>
    </row>
    <row r="630" spans="2:17" s="601" customFormat="1" ht="22.5">
      <c r="B630" s="711"/>
      <c r="C630" s="843"/>
      <c r="D630" s="843"/>
      <c r="E630" s="843"/>
      <c r="F630" s="843"/>
      <c r="G630" s="843"/>
      <c r="H630" s="843"/>
      <c r="I630" s="843"/>
      <c r="J630" s="843"/>
      <c r="K630" s="843"/>
      <c r="L630" s="843"/>
      <c r="M630" s="843"/>
      <c r="N630" s="843"/>
      <c r="O630" s="843"/>
      <c r="P630" s="843"/>
      <c r="Q630" s="843"/>
    </row>
    <row r="631" spans="2:17" s="601" customFormat="1" ht="22.5">
      <c r="B631" s="711"/>
      <c r="C631" s="843"/>
      <c r="D631" s="843"/>
      <c r="E631" s="843"/>
      <c r="F631" s="843"/>
      <c r="G631" s="843"/>
      <c r="H631" s="843"/>
      <c r="I631" s="843"/>
      <c r="J631" s="843"/>
      <c r="K631" s="843"/>
      <c r="L631" s="843"/>
      <c r="M631" s="843"/>
      <c r="N631" s="843"/>
      <c r="O631" s="843"/>
      <c r="P631" s="843"/>
      <c r="Q631" s="843"/>
    </row>
    <row r="632" spans="2:17" s="601" customFormat="1" ht="22.5">
      <c r="B632" s="711"/>
      <c r="C632" s="843"/>
      <c r="D632" s="843"/>
      <c r="E632" s="843"/>
      <c r="F632" s="843"/>
      <c r="G632" s="843"/>
      <c r="H632" s="843"/>
      <c r="I632" s="843"/>
      <c r="J632" s="843"/>
      <c r="K632" s="843"/>
      <c r="L632" s="843"/>
      <c r="M632" s="843"/>
      <c r="N632" s="843"/>
      <c r="O632" s="843"/>
      <c r="P632" s="843"/>
      <c r="Q632" s="843"/>
    </row>
    <row r="633" spans="2:17" s="601" customFormat="1" ht="22.5">
      <c r="B633" s="711"/>
      <c r="C633" s="843"/>
      <c r="D633" s="843"/>
      <c r="E633" s="843"/>
      <c r="F633" s="843"/>
      <c r="G633" s="843"/>
      <c r="H633" s="843"/>
      <c r="I633" s="843"/>
      <c r="J633" s="843"/>
      <c r="K633" s="843"/>
      <c r="L633" s="843"/>
      <c r="M633" s="843"/>
      <c r="N633" s="843"/>
      <c r="O633" s="843"/>
      <c r="P633" s="843"/>
      <c r="Q633" s="843"/>
    </row>
    <row r="634" spans="2:17" s="601" customFormat="1" ht="22.5">
      <c r="B634" s="711"/>
      <c r="C634" s="843"/>
      <c r="D634" s="843"/>
      <c r="E634" s="843"/>
      <c r="F634" s="843"/>
      <c r="G634" s="843"/>
      <c r="H634" s="843"/>
      <c r="I634" s="843"/>
      <c r="J634" s="843"/>
      <c r="K634" s="843"/>
      <c r="L634" s="843"/>
      <c r="M634" s="843"/>
      <c r="N634" s="843"/>
      <c r="O634" s="843"/>
      <c r="P634" s="843"/>
      <c r="Q634" s="843"/>
    </row>
    <row r="635" spans="2:17" s="601" customFormat="1" ht="22.5">
      <c r="B635" s="711"/>
      <c r="C635" s="843"/>
      <c r="D635" s="843"/>
      <c r="E635" s="843"/>
      <c r="F635" s="843"/>
      <c r="G635" s="843"/>
      <c r="H635" s="843"/>
      <c r="I635" s="843"/>
      <c r="J635" s="843"/>
      <c r="K635" s="843"/>
      <c r="L635" s="843"/>
      <c r="M635" s="843"/>
      <c r="N635" s="843"/>
      <c r="O635" s="843"/>
      <c r="P635" s="843"/>
      <c r="Q635" s="843"/>
    </row>
    <row r="636" spans="2:17" s="601" customFormat="1" ht="22.5">
      <c r="B636" s="711"/>
      <c r="C636" s="843"/>
      <c r="D636" s="843"/>
      <c r="E636" s="843"/>
      <c r="F636" s="843"/>
      <c r="G636" s="843"/>
      <c r="H636" s="843"/>
      <c r="I636" s="843"/>
      <c r="J636" s="843"/>
      <c r="K636" s="843"/>
      <c r="L636" s="843"/>
      <c r="M636" s="843"/>
      <c r="N636" s="843"/>
      <c r="O636" s="843"/>
      <c r="P636" s="843"/>
      <c r="Q636" s="843"/>
    </row>
    <row r="637" spans="2:17" s="601" customFormat="1" ht="22.5">
      <c r="B637" s="711"/>
      <c r="C637" s="843"/>
      <c r="D637" s="843"/>
      <c r="E637" s="843"/>
      <c r="F637" s="843"/>
      <c r="G637" s="843"/>
      <c r="H637" s="843"/>
      <c r="I637" s="843"/>
      <c r="J637" s="843"/>
      <c r="K637" s="843"/>
      <c r="L637" s="843"/>
      <c r="M637" s="843"/>
      <c r="N637" s="843"/>
      <c r="O637" s="843"/>
      <c r="P637" s="843"/>
      <c r="Q637" s="843"/>
    </row>
    <row r="638" spans="2:17" s="601" customFormat="1" ht="22.5">
      <c r="B638" s="711"/>
      <c r="C638" s="843"/>
      <c r="D638" s="843"/>
      <c r="E638" s="843"/>
      <c r="F638" s="843"/>
      <c r="G638" s="843"/>
      <c r="H638" s="843"/>
      <c r="I638" s="843"/>
      <c r="J638" s="843"/>
      <c r="K638" s="843"/>
      <c r="L638" s="843"/>
      <c r="M638" s="843"/>
      <c r="N638" s="843"/>
      <c r="O638" s="843"/>
      <c r="P638" s="843"/>
      <c r="Q638" s="843"/>
    </row>
    <row r="639" spans="2:17" s="601" customFormat="1" ht="22.5">
      <c r="B639" s="711"/>
      <c r="C639" s="843"/>
      <c r="D639" s="843"/>
      <c r="E639" s="843"/>
      <c r="F639" s="843"/>
      <c r="G639" s="843"/>
      <c r="H639" s="843"/>
      <c r="I639" s="843"/>
      <c r="J639" s="843"/>
      <c r="K639" s="843"/>
      <c r="L639" s="843"/>
      <c r="M639" s="843"/>
      <c r="N639" s="843"/>
      <c r="O639" s="843"/>
      <c r="P639" s="843"/>
      <c r="Q639" s="843"/>
    </row>
    <row r="640" spans="2:17" s="601" customFormat="1" ht="22.5">
      <c r="B640" s="711"/>
      <c r="C640" s="843"/>
      <c r="D640" s="843"/>
      <c r="E640" s="843"/>
      <c r="F640" s="843"/>
      <c r="G640" s="843"/>
      <c r="H640" s="843"/>
      <c r="I640" s="843"/>
      <c r="J640" s="843"/>
      <c r="K640" s="843"/>
      <c r="L640" s="843"/>
      <c r="M640" s="843"/>
      <c r="N640" s="843"/>
      <c r="O640" s="843"/>
      <c r="P640" s="843"/>
      <c r="Q640" s="843"/>
    </row>
    <row r="641" spans="2:17" s="601" customFormat="1" ht="22.5">
      <c r="B641" s="711"/>
      <c r="C641" s="843"/>
      <c r="D641" s="843"/>
      <c r="E641" s="843"/>
      <c r="F641" s="843"/>
      <c r="G641" s="843"/>
      <c r="H641" s="843"/>
      <c r="I641" s="843"/>
      <c r="J641" s="843"/>
      <c r="K641" s="843"/>
      <c r="L641" s="843"/>
      <c r="M641" s="843"/>
      <c r="N641" s="843"/>
      <c r="O641" s="843"/>
      <c r="P641" s="843"/>
      <c r="Q641" s="843"/>
    </row>
    <row r="642" spans="2:17" s="601" customFormat="1" ht="22.5">
      <c r="B642" s="711"/>
      <c r="C642" s="843"/>
      <c r="D642" s="843"/>
      <c r="E642" s="843"/>
      <c r="F642" s="843"/>
      <c r="G642" s="843"/>
      <c r="H642" s="843"/>
      <c r="I642" s="843"/>
      <c r="J642" s="843"/>
      <c r="K642" s="843"/>
      <c r="L642" s="843"/>
      <c r="M642" s="843"/>
      <c r="N642" s="843"/>
      <c r="O642" s="843"/>
      <c r="P642" s="843"/>
      <c r="Q642" s="843"/>
    </row>
    <row r="643" spans="2:17" s="601" customFormat="1" ht="22.5">
      <c r="B643" s="711"/>
      <c r="C643" s="843"/>
      <c r="D643" s="843"/>
      <c r="E643" s="843"/>
      <c r="F643" s="843"/>
      <c r="G643" s="843"/>
      <c r="H643" s="843"/>
      <c r="I643" s="843"/>
      <c r="J643" s="843"/>
      <c r="K643" s="843"/>
      <c r="L643" s="843"/>
      <c r="M643" s="843"/>
      <c r="N643" s="843"/>
      <c r="O643" s="843"/>
      <c r="P643" s="843"/>
      <c r="Q643" s="843"/>
    </row>
    <row r="644" spans="2:17" s="601" customFormat="1" ht="22.5">
      <c r="B644" s="711"/>
      <c r="C644" s="843"/>
      <c r="D644" s="843"/>
      <c r="E644" s="843"/>
      <c r="F644" s="843"/>
      <c r="G644" s="843"/>
      <c r="H644" s="843"/>
      <c r="I644" s="843"/>
      <c r="J644" s="843"/>
      <c r="K644" s="843"/>
      <c r="L644" s="843"/>
      <c r="M644" s="843"/>
      <c r="N644" s="843"/>
      <c r="O644" s="843"/>
      <c r="P644" s="843"/>
      <c r="Q644" s="843"/>
    </row>
    <row r="645" spans="2:17" s="601" customFormat="1" ht="22.5">
      <c r="B645" s="711"/>
      <c r="C645" s="843"/>
      <c r="D645" s="843"/>
      <c r="E645" s="843"/>
      <c r="F645" s="843"/>
      <c r="G645" s="843"/>
      <c r="H645" s="843"/>
      <c r="I645" s="843"/>
      <c r="J645" s="843"/>
      <c r="K645" s="843"/>
      <c r="L645" s="843"/>
      <c r="M645" s="843"/>
      <c r="N645" s="843"/>
      <c r="O645" s="843"/>
      <c r="P645" s="843"/>
      <c r="Q645" s="843"/>
    </row>
    <row r="646" spans="2:17" s="601" customFormat="1" ht="22.5">
      <c r="B646" s="711"/>
      <c r="C646" s="843"/>
      <c r="D646" s="843"/>
      <c r="E646" s="843"/>
      <c r="F646" s="843"/>
      <c r="G646" s="843"/>
      <c r="H646" s="843"/>
      <c r="I646" s="843"/>
      <c r="J646" s="843"/>
      <c r="K646" s="843"/>
      <c r="L646" s="843"/>
      <c r="M646" s="843"/>
      <c r="N646" s="843"/>
      <c r="O646" s="843"/>
      <c r="P646" s="843"/>
      <c r="Q646" s="843"/>
    </row>
    <row r="647" spans="2:17" s="601" customFormat="1" ht="22.5">
      <c r="B647" s="711"/>
      <c r="C647" s="843"/>
      <c r="D647" s="843"/>
      <c r="E647" s="843"/>
      <c r="F647" s="843"/>
      <c r="G647" s="843"/>
      <c r="H647" s="843"/>
      <c r="I647" s="843"/>
      <c r="J647" s="843"/>
      <c r="K647" s="843"/>
      <c r="L647" s="843"/>
      <c r="M647" s="843"/>
      <c r="N647" s="843"/>
      <c r="O647" s="843"/>
      <c r="P647" s="843"/>
      <c r="Q647" s="843"/>
    </row>
    <row r="648" spans="2:17" s="601" customFormat="1" ht="22.5">
      <c r="B648" s="711"/>
      <c r="C648" s="843"/>
      <c r="D648" s="843"/>
      <c r="E648" s="843"/>
      <c r="F648" s="843"/>
      <c r="G648" s="843"/>
      <c r="H648" s="843"/>
      <c r="I648" s="843"/>
      <c r="J648" s="843"/>
      <c r="K648" s="843"/>
      <c r="L648" s="843"/>
      <c r="M648" s="843"/>
      <c r="N648" s="843"/>
      <c r="O648" s="843"/>
      <c r="P648" s="843"/>
      <c r="Q648" s="843"/>
    </row>
    <row r="649" spans="2:17" s="601" customFormat="1" ht="22.5">
      <c r="B649" s="711"/>
      <c r="C649" s="843"/>
      <c r="D649" s="843"/>
      <c r="E649" s="843"/>
      <c r="F649" s="843"/>
      <c r="G649" s="843"/>
      <c r="H649" s="843"/>
      <c r="I649" s="843"/>
      <c r="J649" s="843"/>
      <c r="K649" s="843"/>
      <c r="L649" s="843"/>
      <c r="M649" s="843"/>
      <c r="N649" s="843"/>
      <c r="O649" s="843"/>
      <c r="P649" s="843"/>
      <c r="Q649" s="843"/>
    </row>
    <row r="650" spans="2:17" s="601" customFormat="1" ht="22.5">
      <c r="B650" s="711"/>
      <c r="C650" s="843"/>
      <c r="D650" s="843"/>
      <c r="E650" s="843"/>
      <c r="F650" s="843"/>
      <c r="G650" s="843"/>
      <c r="H650" s="843"/>
      <c r="I650" s="843"/>
      <c r="J650" s="843"/>
      <c r="K650" s="843"/>
      <c r="L650" s="843"/>
      <c r="M650" s="843"/>
      <c r="N650" s="843"/>
      <c r="O650" s="843"/>
      <c r="P650" s="843"/>
      <c r="Q650" s="843"/>
    </row>
    <row r="651" spans="2:17" s="601" customFormat="1" ht="22.5">
      <c r="B651" s="711"/>
      <c r="C651" s="843"/>
      <c r="D651" s="843"/>
      <c r="E651" s="843"/>
      <c r="F651" s="843"/>
      <c r="G651" s="843"/>
      <c r="H651" s="843"/>
      <c r="I651" s="843"/>
      <c r="J651" s="843"/>
      <c r="K651" s="843"/>
      <c r="L651" s="843"/>
      <c r="M651" s="843"/>
      <c r="N651" s="843"/>
      <c r="O651" s="843"/>
      <c r="P651" s="843"/>
      <c r="Q651" s="843"/>
    </row>
    <row r="652" spans="2:17" s="601" customFormat="1" ht="22.5">
      <c r="B652" s="711"/>
      <c r="C652" s="843"/>
      <c r="D652" s="843"/>
      <c r="E652" s="843"/>
      <c r="F652" s="843"/>
      <c r="G652" s="843"/>
      <c r="H652" s="843"/>
      <c r="I652" s="843"/>
      <c r="J652" s="843"/>
      <c r="K652" s="843"/>
      <c r="L652" s="843"/>
      <c r="M652" s="843"/>
      <c r="N652" s="843"/>
      <c r="O652" s="843"/>
      <c r="P652" s="843"/>
      <c r="Q652" s="843"/>
    </row>
    <row r="653" spans="2:17" s="601" customFormat="1" ht="22.5">
      <c r="B653" s="711"/>
      <c r="C653" s="843"/>
      <c r="D653" s="843"/>
      <c r="E653" s="843"/>
      <c r="F653" s="843"/>
      <c r="G653" s="843"/>
      <c r="H653" s="843"/>
      <c r="I653" s="843"/>
      <c r="J653" s="843"/>
      <c r="K653" s="843"/>
      <c r="L653" s="843"/>
      <c r="M653" s="843"/>
      <c r="N653" s="843"/>
      <c r="O653" s="843"/>
      <c r="P653" s="843"/>
      <c r="Q653" s="843"/>
    </row>
    <row r="654" spans="2:17" s="601" customFormat="1" ht="22.5">
      <c r="B654" s="711"/>
      <c r="C654" s="843"/>
      <c r="D654" s="843"/>
      <c r="E654" s="843"/>
      <c r="F654" s="843"/>
      <c r="G654" s="843"/>
      <c r="H654" s="843"/>
      <c r="I654" s="843"/>
      <c r="J654" s="843"/>
      <c r="K654" s="843"/>
      <c r="L654" s="843"/>
      <c r="M654" s="843"/>
      <c r="N654" s="843"/>
      <c r="O654" s="843"/>
      <c r="P654" s="843"/>
      <c r="Q654" s="843"/>
    </row>
    <row r="655" spans="2:17" s="601" customFormat="1" ht="22.5">
      <c r="B655" s="711"/>
      <c r="C655" s="843"/>
      <c r="D655" s="843"/>
      <c r="E655" s="843"/>
      <c r="F655" s="843"/>
      <c r="G655" s="843"/>
      <c r="H655" s="843"/>
      <c r="I655" s="843"/>
      <c r="J655" s="843"/>
      <c r="K655" s="843"/>
      <c r="L655" s="843"/>
      <c r="M655" s="843"/>
      <c r="N655" s="843"/>
      <c r="O655" s="843"/>
      <c r="P655" s="843"/>
      <c r="Q655" s="843"/>
    </row>
    <row r="656" spans="2:17" s="601" customFormat="1" ht="22.5">
      <c r="B656" s="711"/>
      <c r="C656" s="843"/>
      <c r="D656" s="843"/>
      <c r="E656" s="843"/>
      <c r="F656" s="843"/>
      <c r="G656" s="843"/>
      <c r="H656" s="843"/>
      <c r="I656" s="843"/>
      <c r="J656" s="843"/>
      <c r="K656" s="843"/>
      <c r="L656" s="843"/>
      <c r="M656" s="843"/>
      <c r="N656" s="843"/>
      <c r="O656" s="843"/>
      <c r="P656" s="843"/>
      <c r="Q656" s="843"/>
    </row>
    <row r="657" spans="2:17" s="601" customFormat="1" ht="22.5">
      <c r="B657" s="711"/>
      <c r="C657" s="843"/>
      <c r="D657" s="843"/>
      <c r="E657" s="843"/>
      <c r="F657" s="843"/>
      <c r="G657" s="843"/>
      <c r="H657" s="843"/>
      <c r="I657" s="843"/>
      <c r="J657" s="843"/>
      <c r="K657" s="843"/>
      <c r="L657" s="843"/>
      <c r="M657" s="843"/>
      <c r="N657" s="843"/>
      <c r="O657" s="843"/>
      <c r="P657" s="843"/>
      <c r="Q657" s="843"/>
    </row>
    <row r="658" spans="2:17" s="601" customFormat="1" ht="22.5">
      <c r="B658" s="711"/>
      <c r="C658" s="843"/>
      <c r="D658" s="843"/>
      <c r="E658" s="843"/>
      <c r="F658" s="843"/>
      <c r="G658" s="843"/>
      <c r="H658" s="843"/>
      <c r="I658" s="843"/>
      <c r="J658" s="843"/>
      <c r="K658" s="843"/>
      <c r="L658" s="843"/>
      <c r="M658" s="843"/>
      <c r="N658" s="843"/>
      <c r="O658" s="843"/>
      <c r="P658" s="843"/>
      <c r="Q658" s="843"/>
    </row>
    <row r="659" spans="2:17" s="601" customFormat="1" ht="22.5">
      <c r="B659" s="711"/>
      <c r="C659" s="843"/>
      <c r="D659" s="843"/>
      <c r="E659" s="843"/>
      <c r="F659" s="843"/>
      <c r="G659" s="843"/>
      <c r="H659" s="843"/>
      <c r="I659" s="843"/>
      <c r="J659" s="843"/>
      <c r="K659" s="843"/>
      <c r="L659" s="843"/>
      <c r="M659" s="843"/>
      <c r="N659" s="843"/>
      <c r="O659" s="843"/>
      <c r="P659" s="843"/>
      <c r="Q659" s="843"/>
    </row>
    <row r="660" spans="2:17" s="601" customFormat="1" ht="22.5">
      <c r="B660" s="711"/>
      <c r="C660" s="843"/>
      <c r="D660" s="843"/>
      <c r="E660" s="843"/>
      <c r="F660" s="843"/>
      <c r="G660" s="843"/>
      <c r="H660" s="843"/>
      <c r="I660" s="843"/>
      <c r="J660" s="843"/>
      <c r="K660" s="843"/>
      <c r="L660" s="843"/>
      <c r="M660" s="843"/>
      <c r="N660" s="843"/>
      <c r="O660" s="843"/>
      <c r="P660" s="843"/>
      <c r="Q660" s="843"/>
    </row>
    <row r="661" spans="2:17" s="601" customFormat="1" ht="22.5">
      <c r="B661" s="711"/>
      <c r="C661" s="843"/>
      <c r="D661" s="843"/>
      <c r="E661" s="843"/>
      <c r="F661" s="843"/>
      <c r="G661" s="843"/>
      <c r="H661" s="843"/>
      <c r="I661" s="843"/>
      <c r="J661" s="843"/>
      <c r="K661" s="843"/>
      <c r="L661" s="843"/>
      <c r="M661" s="843"/>
      <c r="N661" s="843"/>
      <c r="O661" s="843"/>
      <c r="P661" s="843"/>
      <c r="Q661" s="843"/>
    </row>
    <row r="662" spans="2:17" s="601" customFormat="1" ht="22.5">
      <c r="B662" s="711"/>
      <c r="C662" s="843"/>
      <c r="D662" s="843"/>
      <c r="E662" s="843"/>
      <c r="F662" s="843"/>
      <c r="G662" s="843"/>
      <c r="H662" s="843"/>
      <c r="I662" s="843"/>
      <c r="J662" s="843"/>
      <c r="K662" s="843"/>
      <c r="L662" s="843"/>
      <c r="M662" s="843"/>
      <c r="N662" s="843"/>
      <c r="O662" s="843"/>
      <c r="P662" s="843"/>
      <c r="Q662" s="843"/>
    </row>
    <row r="663" spans="2:17" s="601" customFormat="1" ht="22.5">
      <c r="B663" s="711"/>
      <c r="C663" s="843"/>
      <c r="D663" s="843"/>
      <c r="E663" s="843"/>
      <c r="F663" s="843"/>
      <c r="G663" s="843"/>
      <c r="H663" s="843"/>
      <c r="I663" s="843"/>
      <c r="J663" s="843"/>
      <c r="K663" s="843"/>
      <c r="L663" s="843"/>
      <c r="M663" s="843"/>
      <c r="N663" s="843"/>
      <c r="O663" s="843"/>
      <c r="P663" s="843"/>
      <c r="Q663" s="843"/>
    </row>
    <row r="664" spans="2:17" s="601" customFormat="1" ht="22.5">
      <c r="B664" s="711"/>
      <c r="C664" s="843"/>
      <c r="D664" s="843"/>
      <c r="E664" s="843"/>
      <c r="F664" s="843"/>
      <c r="G664" s="843"/>
      <c r="H664" s="843"/>
      <c r="I664" s="843"/>
      <c r="J664" s="843"/>
      <c r="K664" s="843"/>
      <c r="L664" s="843"/>
      <c r="M664" s="843"/>
      <c r="N664" s="843"/>
      <c r="O664" s="843"/>
      <c r="P664" s="843"/>
      <c r="Q664" s="843"/>
    </row>
    <row r="665" spans="2:17" s="601" customFormat="1" ht="22.5">
      <c r="B665" s="711"/>
      <c r="C665" s="843"/>
      <c r="D665" s="843"/>
      <c r="E665" s="843"/>
      <c r="F665" s="843"/>
      <c r="G665" s="843"/>
      <c r="H665" s="843"/>
      <c r="I665" s="843"/>
      <c r="J665" s="843"/>
      <c r="K665" s="843"/>
      <c r="L665" s="843"/>
      <c r="M665" s="843"/>
      <c r="N665" s="843"/>
      <c r="O665" s="843"/>
      <c r="P665" s="843"/>
      <c r="Q665" s="843"/>
    </row>
    <row r="666" spans="2:17" s="601" customFormat="1" ht="22.5">
      <c r="B666" s="711"/>
      <c r="C666" s="843"/>
      <c r="D666" s="843"/>
      <c r="E666" s="843"/>
      <c r="F666" s="843"/>
      <c r="G666" s="843"/>
      <c r="H666" s="843"/>
      <c r="I666" s="843"/>
      <c r="J666" s="843"/>
      <c r="K666" s="843"/>
      <c r="L666" s="843"/>
      <c r="M666" s="843"/>
      <c r="N666" s="843"/>
      <c r="O666" s="843"/>
      <c r="P666" s="843"/>
      <c r="Q666" s="843"/>
    </row>
    <row r="667" spans="2:17" s="601" customFormat="1" ht="22.5">
      <c r="B667" s="711"/>
      <c r="C667" s="843"/>
      <c r="D667" s="843"/>
      <c r="E667" s="843"/>
      <c r="F667" s="843"/>
      <c r="G667" s="843"/>
      <c r="H667" s="843"/>
      <c r="I667" s="843"/>
      <c r="J667" s="843"/>
      <c r="K667" s="843"/>
      <c r="L667" s="843"/>
      <c r="M667" s="843"/>
      <c r="N667" s="843"/>
      <c r="O667" s="843"/>
      <c r="P667" s="843"/>
      <c r="Q667" s="843"/>
    </row>
    <row r="668" spans="2:17" s="601" customFormat="1" ht="22.5">
      <c r="B668" s="711"/>
      <c r="C668" s="843"/>
      <c r="D668" s="843"/>
      <c r="E668" s="843"/>
      <c r="F668" s="843"/>
      <c r="G668" s="843"/>
      <c r="H668" s="843"/>
      <c r="I668" s="843"/>
      <c r="J668" s="843"/>
      <c r="K668" s="843"/>
      <c r="L668" s="843"/>
      <c r="M668" s="843"/>
      <c r="N668" s="843"/>
      <c r="O668" s="843"/>
      <c r="P668" s="843"/>
      <c r="Q668" s="843"/>
    </row>
    <row r="669" spans="2:17" s="601" customFormat="1" ht="22.5">
      <c r="B669" s="711"/>
      <c r="C669" s="843"/>
      <c r="D669" s="843"/>
      <c r="E669" s="843"/>
      <c r="F669" s="843"/>
      <c r="G669" s="843"/>
      <c r="H669" s="843"/>
      <c r="I669" s="843"/>
      <c r="J669" s="843"/>
      <c r="K669" s="843"/>
      <c r="L669" s="843"/>
      <c r="M669" s="843"/>
      <c r="N669" s="843"/>
      <c r="O669" s="843"/>
      <c r="P669" s="843"/>
      <c r="Q669" s="843"/>
    </row>
    <row r="670" spans="2:17" s="601" customFormat="1" ht="22.5">
      <c r="B670" s="711"/>
      <c r="C670" s="843"/>
      <c r="D670" s="843"/>
      <c r="E670" s="843"/>
      <c r="F670" s="843"/>
      <c r="G670" s="843"/>
      <c r="H670" s="843"/>
      <c r="I670" s="843"/>
      <c r="J670" s="843"/>
      <c r="K670" s="843"/>
      <c r="L670" s="843"/>
      <c r="M670" s="843"/>
      <c r="N670" s="843"/>
      <c r="O670" s="843"/>
      <c r="P670" s="843"/>
      <c r="Q670" s="843"/>
    </row>
    <row r="671" spans="2:17" s="601" customFormat="1" ht="22.5">
      <c r="B671" s="711"/>
      <c r="C671" s="843"/>
      <c r="D671" s="843"/>
      <c r="E671" s="843"/>
      <c r="F671" s="843"/>
      <c r="G671" s="843"/>
      <c r="H671" s="843"/>
      <c r="I671" s="843"/>
      <c r="J671" s="843"/>
      <c r="K671" s="843"/>
      <c r="L671" s="843"/>
      <c r="M671" s="843"/>
      <c r="N671" s="843"/>
      <c r="O671" s="843"/>
      <c r="P671" s="843"/>
      <c r="Q671" s="843"/>
    </row>
    <row r="672" spans="2:17" s="601" customFormat="1" ht="22.5">
      <c r="B672" s="711"/>
      <c r="C672" s="843"/>
      <c r="D672" s="843"/>
      <c r="E672" s="843"/>
      <c r="F672" s="843"/>
      <c r="G672" s="843"/>
      <c r="H672" s="843"/>
      <c r="I672" s="843"/>
      <c r="J672" s="843"/>
      <c r="K672" s="843"/>
      <c r="L672" s="843"/>
      <c r="M672" s="843"/>
      <c r="N672" s="843"/>
      <c r="O672" s="843"/>
      <c r="P672" s="843"/>
      <c r="Q672" s="843"/>
    </row>
    <row r="673" spans="2:17" s="601" customFormat="1" ht="22.5">
      <c r="B673" s="711"/>
      <c r="C673" s="843"/>
      <c r="D673" s="843"/>
      <c r="E673" s="843"/>
      <c r="F673" s="843"/>
      <c r="G673" s="843"/>
      <c r="H673" s="843"/>
      <c r="I673" s="843"/>
      <c r="J673" s="843"/>
      <c r="K673" s="843"/>
      <c r="L673" s="843"/>
      <c r="M673" s="843"/>
      <c r="N673" s="843"/>
      <c r="O673" s="843"/>
      <c r="P673" s="843"/>
      <c r="Q673" s="843"/>
    </row>
    <row r="674" spans="2:17" s="601" customFormat="1" ht="22.5">
      <c r="B674" s="711"/>
      <c r="C674" s="843"/>
      <c r="D674" s="843"/>
      <c r="E674" s="843"/>
      <c r="F674" s="843"/>
      <c r="G674" s="843"/>
      <c r="H674" s="843"/>
      <c r="I674" s="843"/>
      <c r="J674" s="843"/>
      <c r="K674" s="843"/>
      <c r="L674" s="843"/>
      <c r="M674" s="843"/>
      <c r="N674" s="843"/>
      <c r="O674" s="843"/>
      <c r="P674" s="843"/>
      <c r="Q674" s="843"/>
    </row>
    <row r="675" spans="2:17" s="601" customFormat="1" ht="22.5">
      <c r="B675" s="711"/>
      <c r="C675" s="843"/>
      <c r="D675" s="843"/>
      <c r="E675" s="843"/>
      <c r="F675" s="843"/>
      <c r="G675" s="843"/>
      <c r="H675" s="843"/>
      <c r="I675" s="843"/>
      <c r="J675" s="843"/>
      <c r="K675" s="843"/>
      <c r="L675" s="843"/>
      <c r="M675" s="843"/>
      <c r="N675" s="843"/>
      <c r="O675" s="843"/>
      <c r="P675" s="843"/>
      <c r="Q675" s="843"/>
    </row>
    <row r="676" spans="2:17" s="601" customFormat="1" ht="22.5">
      <c r="B676" s="711"/>
      <c r="C676" s="843"/>
      <c r="D676" s="843"/>
      <c r="E676" s="843"/>
      <c r="F676" s="843"/>
      <c r="G676" s="843"/>
      <c r="H676" s="843"/>
      <c r="I676" s="843"/>
      <c r="J676" s="843"/>
      <c r="K676" s="843"/>
      <c r="L676" s="843"/>
      <c r="M676" s="843"/>
      <c r="N676" s="843"/>
      <c r="O676" s="843"/>
      <c r="P676" s="843"/>
      <c r="Q676" s="843"/>
    </row>
    <row r="677" spans="2:17" s="601" customFormat="1" ht="22.5">
      <c r="B677" s="711"/>
      <c r="C677" s="843"/>
      <c r="D677" s="843"/>
      <c r="E677" s="843"/>
      <c r="F677" s="843"/>
      <c r="G677" s="843"/>
      <c r="H677" s="843"/>
      <c r="I677" s="843"/>
      <c r="J677" s="843"/>
      <c r="K677" s="843"/>
      <c r="L677" s="843"/>
      <c r="M677" s="843"/>
      <c r="N677" s="843"/>
      <c r="O677" s="843"/>
      <c r="P677" s="843"/>
      <c r="Q677" s="843"/>
    </row>
    <row r="678" spans="2:17" s="601" customFormat="1" ht="22.5">
      <c r="B678" s="711"/>
      <c r="C678" s="843"/>
      <c r="D678" s="843"/>
      <c r="E678" s="843"/>
      <c r="F678" s="843"/>
      <c r="G678" s="843"/>
      <c r="H678" s="843"/>
      <c r="I678" s="843"/>
      <c r="J678" s="843"/>
      <c r="K678" s="843"/>
      <c r="L678" s="843"/>
      <c r="M678" s="843"/>
      <c r="N678" s="843"/>
      <c r="O678" s="843"/>
      <c r="P678" s="843"/>
      <c r="Q678" s="843"/>
    </row>
    <row r="679" spans="2:17" s="601" customFormat="1" ht="22.5">
      <c r="B679" s="711"/>
      <c r="C679" s="843"/>
      <c r="D679" s="843"/>
      <c r="E679" s="843"/>
      <c r="F679" s="843"/>
      <c r="G679" s="843"/>
      <c r="H679" s="843"/>
      <c r="I679" s="843"/>
      <c r="J679" s="843"/>
      <c r="K679" s="843"/>
      <c r="L679" s="843"/>
      <c r="M679" s="843"/>
      <c r="N679" s="843"/>
      <c r="O679" s="843"/>
      <c r="P679" s="843"/>
      <c r="Q679" s="843"/>
    </row>
    <row r="680" spans="2:17" s="601" customFormat="1" ht="22.5">
      <c r="B680" s="711"/>
      <c r="C680" s="843"/>
      <c r="D680" s="843"/>
      <c r="E680" s="843"/>
      <c r="F680" s="843"/>
      <c r="G680" s="843"/>
      <c r="H680" s="843"/>
      <c r="I680" s="843"/>
      <c r="J680" s="843"/>
      <c r="K680" s="843"/>
      <c r="L680" s="843"/>
      <c r="M680" s="843"/>
      <c r="N680" s="843"/>
      <c r="O680" s="843"/>
      <c r="P680" s="843"/>
      <c r="Q680" s="843"/>
    </row>
    <row r="681" spans="2:17" s="601" customFormat="1" ht="22.5">
      <c r="B681" s="711"/>
      <c r="C681" s="843"/>
      <c r="D681" s="843"/>
      <c r="E681" s="843"/>
      <c r="F681" s="843"/>
      <c r="G681" s="843"/>
      <c r="H681" s="843"/>
      <c r="I681" s="843"/>
      <c r="J681" s="843"/>
      <c r="K681" s="843"/>
      <c r="L681" s="843"/>
      <c r="M681" s="843"/>
      <c r="N681" s="843"/>
      <c r="O681" s="843"/>
      <c r="P681" s="843"/>
      <c r="Q681" s="843"/>
    </row>
    <row r="682" spans="2:17" s="601" customFormat="1" ht="22.5">
      <c r="B682" s="711"/>
      <c r="C682" s="843"/>
      <c r="D682" s="843"/>
      <c r="E682" s="843"/>
      <c r="F682" s="843"/>
      <c r="G682" s="843"/>
      <c r="H682" s="843"/>
      <c r="I682" s="843"/>
      <c r="J682" s="843"/>
      <c r="K682" s="843"/>
      <c r="L682" s="843"/>
      <c r="M682" s="843"/>
      <c r="N682" s="843"/>
      <c r="O682" s="843"/>
      <c r="P682" s="843"/>
      <c r="Q682" s="843"/>
    </row>
    <row r="683" spans="2:17" s="601" customFormat="1" ht="22.5">
      <c r="B683" s="711"/>
      <c r="C683" s="843"/>
      <c r="D683" s="843"/>
      <c r="E683" s="843"/>
      <c r="F683" s="843"/>
      <c r="G683" s="843"/>
      <c r="H683" s="843"/>
      <c r="I683" s="843"/>
      <c r="J683" s="843"/>
      <c r="K683" s="843"/>
      <c r="L683" s="843"/>
      <c r="M683" s="843"/>
      <c r="N683" s="843"/>
      <c r="O683" s="843"/>
      <c r="P683" s="843"/>
      <c r="Q683" s="843"/>
    </row>
    <row r="684" spans="2:17" s="601" customFormat="1" ht="22.5">
      <c r="B684" s="711"/>
      <c r="C684" s="843"/>
      <c r="D684" s="843"/>
      <c r="E684" s="843"/>
      <c r="F684" s="843"/>
      <c r="G684" s="843"/>
      <c r="H684" s="843"/>
      <c r="I684" s="843"/>
      <c r="J684" s="843"/>
      <c r="K684" s="843"/>
      <c r="L684" s="843"/>
      <c r="M684" s="843"/>
      <c r="N684" s="843"/>
      <c r="O684" s="843"/>
      <c r="P684" s="843"/>
      <c r="Q684" s="843"/>
    </row>
    <row r="685" spans="2:17" s="601" customFormat="1" ht="22.5">
      <c r="B685" s="711"/>
      <c r="C685" s="843"/>
      <c r="D685" s="843"/>
      <c r="E685" s="843"/>
      <c r="F685" s="843"/>
      <c r="G685" s="843"/>
      <c r="H685" s="843"/>
      <c r="I685" s="843"/>
      <c r="J685" s="843"/>
      <c r="K685" s="843"/>
      <c r="L685" s="843"/>
      <c r="M685" s="843"/>
      <c r="N685" s="843"/>
      <c r="O685" s="843"/>
      <c r="P685" s="843"/>
      <c r="Q685" s="843"/>
    </row>
    <row r="686" spans="2:17" s="601" customFormat="1" ht="22.5">
      <c r="B686" s="711"/>
      <c r="C686" s="843"/>
      <c r="D686" s="843"/>
      <c r="E686" s="843"/>
      <c r="F686" s="843"/>
      <c r="G686" s="843"/>
      <c r="H686" s="843"/>
      <c r="I686" s="843"/>
      <c r="J686" s="843"/>
      <c r="K686" s="843"/>
      <c r="L686" s="843"/>
      <c r="M686" s="843"/>
      <c r="N686" s="843"/>
      <c r="O686" s="843"/>
      <c r="P686" s="843"/>
      <c r="Q686" s="843"/>
    </row>
    <row r="687" spans="2:17" s="601" customFormat="1" ht="22.5">
      <c r="B687" s="711"/>
      <c r="C687" s="843"/>
      <c r="D687" s="843"/>
      <c r="E687" s="843"/>
      <c r="F687" s="843"/>
      <c r="G687" s="843"/>
      <c r="H687" s="843"/>
      <c r="I687" s="843"/>
      <c r="J687" s="843"/>
      <c r="K687" s="843"/>
      <c r="L687" s="843"/>
      <c r="M687" s="843"/>
      <c r="N687" s="843"/>
      <c r="O687" s="843"/>
      <c r="P687" s="843"/>
      <c r="Q687" s="843"/>
    </row>
    <row r="688" spans="2:17" s="601" customFormat="1" ht="22.5">
      <c r="B688" s="711"/>
      <c r="C688" s="843"/>
      <c r="D688" s="843"/>
      <c r="E688" s="843"/>
      <c r="F688" s="843"/>
      <c r="G688" s="843"/>
      <c r="H688" s="843"/>
      <c r="I688" s="843"/>
      <c r="J688" s="843"/>
      <c r="K688" s="843"/>
      <c r="L688" s="843"/>
      <c r="M688" s="843"/>
      <c r="N688" s="843"/>
      <c r="O688" s="843"/>
      <c r="P688" s="843"/>
      <c r="Q688" s="843"/>
    </row>
    <row r="689" spans="2:17" s="601" customFormat="1" ht="22.5">
      <c r="B689" s="711"/>
      <c r="C689" s="843"/>
      <c r="D689" s="843"/>
      <c r="E689" s="843"/>
      <c r="F689" s="843"/>
      <c r="G689" s="843"/>
      <c r="H689" s="843"/>
      <c r="I689" s="843"/>
      <c r="J689" s="843"/>
      <c r="K689" s="843"/>
      <c r="L689" s="843"/>
      <c r="M689" s="843"/>
      <c r="N689" s="843"/>
      <c r="O689" s="843"/>
      <c r="P689" s="843"/>
      <c r="Q689" s="843"/>
    </row>
    <row r="690" spans="2:17" s="601" customFormat="1" ht="22.5">
      <c r="B690" s="711"/>
      <c r="C690" s="843"/>
      <c r="D690" s="843"/>
      <c r="E690" s="843"/>
      <c r="F690" s="843"/>
      <c r="G690" s="843"/>
      <c r="H690" s="843"/>
      <c r="I690" s="843"/>
      <c r="J690" s="843"/>
      <c r="K690" s="843"/>
      <c r="L690" s="843"/>
      <c r="M690" s="843"/>
      <c r="N690" s="843"/>
      <c r="O690" s="843"/>
      <c r="P690" s="843"/>
      <c r="Q690" s="843"/>
    </row>
    <row r="691" spans="2:17" s="601" customFormat="1" ht="22.5">
      <c r="B691" s="711"/>
      <c r="C691" s="843"/>
      <c r="D691" s="843"/>
      <c r="E691" s="843"/>
      <c r="F691" s="843"/>
      <c r="G691" s="843"/>
      <c r="H691" s="843"/>
      <c r="I691" s="843"/>
      <c r="J691" s="843"/>
      <c r="K691" s="843"/>
      <c r="L691" s="843"/>
      <c r="M691" s="843"/>
      <c r="N691" s="843"/>
      <c r="O691" s="843"/>
      <c r="P691" s="843"/>
      <c r="Q691" s="843"/>
    </row>
    <row r="692" spans="2:17" s="601" customFormat="1" ht="22.5">
      <c r="B692" s="711"/>
      <c r="C692" s="843"/>
      <c r="D692" s="843"/>
      <c r="E692" s="843"/>
      <c r="F692" s="843"/>
      <c r="G692" s="843"/>
      <c r="H692" s="843"/>
      <c r="I692" s="843"/>
      <c r="J692" s="843"/>
      <c r="K692" s="843"/>
      <c r="L692" s="843"/>
      <c r="M692" s="843"/>
      <c r="N692" s="843"/>
      <c r="O692" s="843"/>
      <c r="P692" s="843"/>
      <c r="Q692" s="843"/>
    </row>
    <row r="693" spans="2:17" s="601" customFormat="1" ht="22.5">
      <c r="B693" s="711"/>
      <c r="C693" s="843"/>
      <c r="D693" s="843"/>
      <c r="E693" s="843"/>
      <c r="F693" s="843"/>
      <c r="G693" s="843"/>
      <c r="H693" s="843"/>
      <c r="I693" s="843"/>
      <c r="J693" s="843"/>
      <c r="K693" s="843"/>
      <c r="L693" s="843"/>
      <c r="M693" s="843"/>
      <c r="N693" s="843"/>
      <c r="O693" s="843"/>
      <c r="P693" s="843"/>
      <c r="Q693" s="843"/>
    </row>
    <row r="694" spans="2:17" s="601" customFormat="1" ht="22.5">
      <c r="B694" s="711"/>
      <c r="C694" s="843"/>
      <c r="D694" s="843"/>
      <c r="E694" s="843"/>
      <c r="F694" s="843"/>
      <c r="G694" s="843"/>
      <c r="H694" s="843"/>
      <c r="I694" s="843"/>
      <c r="J694" s="843"/>
      <c r="K694" s="843"/>
      <c r="L694" s="843"/>
      <c r="M694" s="843"/>
      <c r="N694" s="843"/>
      <c r="O694" s="843"/>
      <c r="P694" s="843"/>
      <c r="Q694" s="843"/>
    </row>
    <row r="695" spans="2:17" s="601" customFormat="1" ht="22.5">
      <c r="B695" s="711"/>
      <c r="C695" s="843"/>
      <c r="D695" s="843"/>
      <c r="E695" s="843"/>
      <c r="F695" s="843"/>
      <c r="G695" s="843"/>
      <c r="H695" s="843"/>
      <c r="I695" s="843"/>
      <c r="J695" s="843"/>
      <c r="K695" s="843"/>
      <c r="L695" s="843"/>
      <c r="M695" s="843"/>
      <c r="N695" s="843"/>
      <c r="O695" s="843"/>
      <c r="P695" s="843"/>
      <c r="Q695" s="843"/>
    </row>
    <row r="696" spans="2:17" s="601" customFormat="1" ht="22.5">
      <c r="B696" s="711"/>
      <c r="C696" s="843"/>
      <c r="D696" s="843"/>
      <c r="E696" s="843"/>
      <c r="F696" s="843"/>
      <c r="G696" s="843"/>
      <c r="H696" s="843"/>
      <c r="I696" s="843"/>
      <c r="J696" s="843"/>
      <c r="K696" s="843"/>
      <c r="L696" s="843"/>
      <c r="M696" s="843"/>
      <c r="N696" s="843"/>
      <c r="O696" s="843"/>
      <c r="P696" s="843"/>
      <c r="Q696" s="843"/>
    </row>
    <row r="697" spans="2:17" s="601" customFormat="1" ht="22.5">
      <c r="B697" s="711"/>
      <c r="C697" s="843"/>
      <c r="D697" s="843"/>
      <c r="E697" s="843"/>
      <c r="F697" s="843"/>
      <c r="G697" s="843"/>
      <c r="H697" s="843"/>
      <c r="I697" s="843"/>
      <c r="J697" s="843"/>
      <c r="K697" s="843"/>
      <c r="L697" s="843"/>
      <c r="M697" s="843"/>
      <c r="N697" s="843"/>
      <c r="O697" s="843"/>
      <c r="P697" s="843"/>
      <c r="Q697" s="843"/>
    </row>
    <row r="698" spans="2:17" s="601" customFormat="1" ht="22.5">
      <c r="B698" s="711"/>
      <c r="C698" s="843"/>
      <c r="D698" s="843"/>
      <c r="E698" s="843"/>
      <c r="F698" s="843"/>
      <c r="G698" s="843"/>
      <c r="H698" s="843"/>
      <c r="I698" s="843"/>
      <c r="J698" s="843"/>
      <c r="K698" s="843"/>
      <c r="L698" s="843"/>
      <c r="M698" s="843"/>
      <c r="N698" s="843"/>
      <c r="O698" s="843"/>
      <c r="P698" s="843"/>
      <c r="Q698" s="843"/>
    </row>
    <row r="699" spans="2:17" s="601" customFormat="1" ht="22.5">
      <c r="B699" s="711"/>
      <c r="C699" s="843"/>
      <c r="D699" s="843"/>
      <c r="E699" s="843"/>
      <c r="F699" s="843"/>
      <c r="G699" s="843"/>
      <c r="H699" s="843"/>
      <c r="I699" s="843"/>
      <c r="J699" s="843"/>
      <c r="K699" s="843"/>
      <c r="L699" s="843"/>
      <c r="M699" s="843"/>
      <c r="N699" s="843"/>
      <c r="O699" s="843"/>
      <c r="P699" s="843"/>
      <c r="Q699" s="843"/>
    </row>
    <row r="700" spans="2:17" s="601" customFormat="1" ht="22.5">
      <c r="B700" s="711"/>
      <c r="C700" s="843"/>
      <c r="D700" s="843"/>
      <c r="E700" s="843"/>
      <c r="F700" s="843"/>
      <c r="G700" s="843"/>
      <c r="H700" s="843"/>
      <c r="I700" s="843"/>
      <c r="J700" s="843"/>
      <c r="K700" s="843"/>
      <c r="L700" s="843"/>
      <c r="M700" s="843"/>
      <c r="N700" s="843"/>
      <c r="O700" s="843"/>
      <c r="P700" s="843"/>
      <c r="Q700" s="843"/>
    </row>
    <row r="701" spans="2:17" s="601" customFormat="1" ht="22.5">
      <c r="B701" s="711"/>
      <c r="C701" s="843"/>
      <c r="D701" s="843"/>
      <c r="E701" s="843"/>
      <c r="F701" s="843"/>
      <c r="G701" s="843"/>
      <c r="H701" s="843"/>
      <c r="I701" s="843"/>
      <c r="J701" s="843"/>
      <c r="K701" s="843"/>
      <c r="L701" s="843"/>
      <c r="M701" s="843"/>
      <c r="N701" s="843"/>
      <c r="O701" s="843"/>
      <c r="P701" s="843"/>
      <c r="Q701" s="843"/>
    </row>
    <row r="702" spans="2:17" s="601" customFormat="1" ht="22.5">
      <c r="B702" s="711"/>
      <c r="C702" s="843"/>
      <c r="D702" s="843"/>
      <c r="E702" s="843"/>
      <c r="F702" s="843"/>
      <c r="G702" s="843"/>
      <c r="H702" s="843"/>
      <c r="I702" s="843"/>
      <c r="J702" s="843"/>
      <c r="K702" s="843"/>
      <c r="L702" s="843"/>
      <c r="M702" s="843"/>
      <c r="N702" s="843"/>
      <c r="O702" s="843"/>
      <c r="P702" s="843"/>
      <c r="Q702" s="843"/>
    </row>
    <row r="703" spans="2:17" s="601" customFormat="1" ht="22.5">
      <c r="B703" s="711"/>
      <c r="C703" s="843"/>
      <c r="D703" s="843"/>
      <c r="E703" s="843"/>
      <c r="F703" s="843"/>
      <c r="G703" s="843"/>
      <c r="H703" s="843"/>
      <c r="I703" s="843"/>
      <c r="J703" s="843"/>
      <c r="K703" s="843"/>
      <c r="L703" s="843"/>
      <c r="M703" s="843"/>
      <c r="N703" s="843"/>
      <c r="O703" s="843"/>
      <c r="P703" s="843"/>
      <c r="Q703" s="843"/>
    </row>
    <row r="704" spans="2:17" s="601" customFormat="1" ht="22.5">
      <c r="B704" s="711"/>
      <c r="C704" s="843"/>
      <c r="D704" s="843"/>
      <c r="E704" s="843"/>
      <c r="F704" s="843"/>
      <c r="G704" s="843"/>
      <c r="H704" s="843"/>
      <c r="I704" s="843"/>
      <c r="J704" s="843"/>
      <c r="K704" s="843"/>
      <c r="L704" s="843"/>
      <c r="M704" s="843"/>
      <c r="N704" s="843"/>
      <c r="O704" s="843"/>
      <c r="P704" s="843"/>
      <c r="Q704" s="843"/>
    </row>
    <row r="705" spans="2:17" s="601" customFormat="1" ht="22.5">
      <c r="B705" s="711"/>
      <c r="C705" s="843"/>
      <c r="D705" s="843"/>
      <c r="E705" s="843"/>
      <c r="F705" s="843"/>
      <c r="G705" s="843"/>
      <c r="H705" s="843"/>
      <c r="I705" s="843"/>
      <c r="J705" s="843"/>
      <c r="K705" s="843"/>
      <c r="L705" s="843"/>
      <c r="M705" s="843"/>
      <c r="N705" s="843"/>
      <c r="O705" s="843"/>
      <c r="P705" s="843"/>
      <c r="Q705" s="843"/>
    </row>
    <row r="706" spans="2:17" s="601" customFormat="1" ht="22.5">
      <c r="B706" s="711"/>
      <c r="C706" s="843"/>
      <c r="D706" s="843"/>
      <c r="E706" s="843"/>
      <c r="F706" s="843"/>
      <c r="G706" s="843"/>
      <c r="H706" s="843"/>
      <c r="I706" s="843"/>
      <c r="J706" s="843"/>
      <c r="K706" s="843"/>
      <c r="L706" s="843"/>
      <c r="M706" s="843"/>
      <c r="N706" s="843"/>
      <c r="O706" s="843"/>
      <c r="P706" s="843"/>
      <c r="Q706" s="843"/>
    </row>
    <row r="707" spans="2:17" s="601" customFormat="1" ht="22.5">
      <c r="B707" s="711"/>
      <c r="C707" s="843"/>
      <c r="D707" s="843"/>
      <c r="E707" s="843"/>
      <c r="F707" s="843"/>
      <c r="G707" s="843"/>
      <c r="H707" s="843"/>
      <c r="I707" s="843"/>
      <c r="J707" s="843"/>
      <c r="K707" s="843"/>
      <c r="L707" s="843"/>
      <c r="M707" s="843"/>
      <c r="N707" s="843"/>
      <c r="O707" s="843"/>
      <c r="P707" s="843"/>
      <c r="Q707" s="843"/>
    </row>
    <row r="708" spans="2:17" s="601" customFormat="1" ht="22.5">
      <c r="B708" s="711"/>
      <c r="C708" s="843"/>
      <c r="D708" s="843"/>
      <c r="E708" s="843"/>
      <c r="F708" s="843"/>
      <c r="G708" s="843"/>
      <c r="H708" s="843"/>
      <c r="I708" s="843"/>
      <c r="J708" s="843"/>
      <c r="K708" s="843"/>
      <c r="L708" s="843"/>
      <c r="M708" s="843"/>
      <c r="N708" s="843"/>
      <c r="O708" s="843"/>
      <c r="P708" s="843"/>
      <c r="Q708" s="843"/>
    </row>
    <row r="709" spans="2:17" s="601" customFormat="1" ht="22.5">
      <c r="B709" s="711"/>
      <c r="C709" s="843"/>
      <c r="D709" s="843"/>
      <c r="E709" s="843"/>
      <c r="F709" s="843"/>
      <c r="G709" s="843"/>
      <c r="H709" s="843"/>
      <c r="I709" s="843"/>
      <c r="J709" s="843"/>
      <c r="K709" s="843"/>
      <c r="L709" s="843"/>
      <c r="M709" s="843"/>
      <c r="N709" s="843"/>
      <c r="O709" s="843"/>
      <c r="P709" s="843"/>
      <c r="Q709" s="843"/>
    </row>
    <row r="710" spans="2:17" s="601" customFormat="1" ht="22.5">
      <c r="B710" s="711"/>
      <c r="C710" s="843"/>
      <c r="D710" s="843"/>
      <c r="E710" s="843"/>
      <c r="F710" s="843"/>
      <c r="G710" s="843"/>
      <c r="H710" s="843"/>
      <c r="I710" s="843"/>
      <c r="J710" s="843"/>
      <c r="K710" s="843"/>
      <c r="L710" s="843"/>
      <c r="M710" s="843"/>
      <c r="N710" s="843"/>
      <c r="O710" s="843"/>
      <c r="P710" s="843"/>
      <c r="Q710" s="843"/>
    </row>
    <row r="711" spans="2:17" s="601" customFormat="1" ht="22.5">
      <c r="B711" s="711"/>
      <c r="C711" s="843"/>
      <c r="D711" s="843"/>
      <c r="E711" s="843"/>
      <c r="F711" s="843"/>
      <c r="G711" s="843"/>
      <c r="H711" s="843"/>
      <c r="I711" s="843"/>
      <c r="J711" s="843"/>
      <c r="K711" s="843"/>
      <c r="L711" s="843"/>
      <c r="M711" s="843"/>
      <c r="N711" s="843"/>
      <c r="O711" s="843"/>
      <c r="P711" s="843"/>
      <c r="Q711" s="843"/>
    </row>
    <row r="712" spans="2:17" s="601" customFormat="1" ht="22.5">
      <c r="B712" s="711"/>
      <c r="C712" s="843"/>
      <c r="D712" s="843"/>
      <c r="E712" s="843"/>
      <c r="F712" s="843"/>
      <c r="G712" s="843"/>
      <c r="H712" s="843"/>
      <c r="I712" s="843"/>
      <c r="J712" s="843"/>
      <c r="K712" s="843"/>
      <c r="L712" s="843"/>
      <c r="M712" s="843"/>
      <c r="N712" s="843"/>
      <c r="O712" s="843"/>
      <c r="P712" s="843"/>
      <c r="Q712" s="843"/>
    </row>
    <row r="713" spans="2:17" s="601" customFormat="1" ht="22.5">
      <c r="B713" s="711"/>
      <c r="C713" s="843"/>
      <c r="D713" s="843"/>
      <c r="E713" s="843"/>
      <c r="F713" s="843"/>
      <c r="G713" s="843"/>
      <c r="H713" s="843"/>
      <c r="I713" s="843"/>
      <c r="J713" s="843"/>
      <c r="K713" s="843"/>
      <c r="L713" s="843"/>
      <c r="M713" s="843"/>
      <c r="N713" s="843"/>
      <c r="O713" s="843"/>
      <c r="P713" s="843"/>
      <c r="Q713" s="843"/>
    </row>
    <row r="714" spans="2:17" s="601" customFormat="1" ht="22.5">
      <c r="B714" s="711"/>
      <c r="C714" s="843"/>
      <c r="D714" s="843"/>
      <c r="E714" s="843"/>
      <c r="F714" s="843"/>
      <c r="G714" s="843"/>
      <c r="H714" s="843"/>
      <c r="I714" s="843"/>
      <c r="J714" s="843"/>
      <c r="K714" s="843"/>
      <c r="L714" s="843"/>
      <c r="M714" s="843"/>
      <c r="N714" s="843"/>
      <c r="O714" s="843"/>
      <c r="P714" s="843"/>
      <c r="Q714" s="843"/>
    </row>
    <row r="715" spans="2:17" s="601" customFormat="1" ht="22.5">
      <c r="B715" s="711"/>
      <c r="C715" s="843"/>
      <c r="D715" s="843"/>
      <c r="E715" s="843"/>
      <c r="F715" s="843"/>
      <c r="G715" s="843"/>
      <c r="H715" s="843"/>
      <c r="I715" s="843"/>
      <c r="J715" s="843"/>
      <c r="K715" s="843"/>
      <c r="L715" s="843"/>
      <c r="M715" s="843"/>
      <c r="N715" s="843"/>
      <c r="O715" s="843"/>
      <c r="P715" s="843"/>
      <c r="Q715" s="843"/>
    </row>
    <row r="716" spans="2:17" s="601" customFormat="1" ht="22.5">
      <c r="B716" s="711"/>
      <c r="C716" s="843"/>
      <c r="D716" s="843"/>
      <c r="E716" s="843"/>
      <c r="F716" s="843"/>
      <c r="G716" s="843"/>
      <c r="H716" s="843"/>
      <c r="I716" s="843"/>
      <c r="J716" s="843"/>
      <c r="K716" s="843"/>
      <c r="L716" s="843"/>
      <c r="M716" s="843"/>
      <c r="N716" s="843"/>
      <c r="O716" s="843"/>
      <c r="P716" s="843"/>
      <c r="Q716" s="843"/>
    </row>
    <row r="717" spans="2:17" s="601" customFormat="1" ht="22.5">
      <c r="B717" s="711"/>
      <c r="C717" s="843"/>
      <c r="D717" s="843"/>
      <c r="E717" s="843"/>
      <c r="F717" s="843"/>
      <c r="G717" s="843"/>
      <c r="H717" s="843"/>
      <c r="I717" s="843"/>
      <c r="J717" s="843"/>
      <c r="K717" s="843"/>
      <c r="L717" s="843"/>
      <c r="M717" s="843"/>
      <c r="N717" s="843"/>
      <c r="O717" s="843"/>
      <c r="P717" s="843"/>
      <c r="Q717" s="843"/>
    </row>
    <row r="718" spans="2:17" s="601" customFormat="1" ht="22.5">
      <c r="B718" s="711"/>
      <c r="C718" s="843"/>
      <c r="D718" s="843"/>
      <c r="E718" s="843"/>
      <c r="F718" s="843"/>
      <c r="G718" s="843"/>
      <c r="H718" s="843"/>
      <c r="I718" s="843"/>
      <c r="J718" s="843"/>
      <c r="K718" s="843"/>
      <c r="L718" s="843"/>
      <c r="M718" s="843"/>
      <c r="N718" s="843"/>
      <c r="O718" s="843"/>
      <c r="P718" s="843"/>
      <c r="Q718" s="843"/>
    </row>
    <row r="719" spans="2:17" s="601" customFormat="1" ht="22.5">
      <c r="B719" s="711"/>
      <c r="C719" s="843"/>
      <c r="D719" s="843"/>
      <c r="E719" s="843"/>
      <c r="F719" s="843"/>
      <c r="G719" s="843"/>
      <c r="H719" s="843"/>
      <c r="I719" s="843"/>
      <c r="J719" s="843"/>
      <c r="K719" s="843"/>
      <c r="L719" s="843"/>
      <c r="M719" s="843"/>
      <c r="N719" s="843"/>
      <c r="O719" s="843"/>
      <c r="P719" s="843"/>
      <c r="Q719" s="843"/>
    </row>
    <row r="720" spans="2:17" s="601" customFormat="1" ht="22.5">
      <c r="B720" s="711"/>
      <c r="C720" s="843"/>
      <c r="D720" s="843"/>
      <c r="E720" s="843"/>
      <c r="F720" s="843"/>
      <c r="G720" s="843"/>
      <c r="H720" s="843"/>
      <c r="I720" s="843"/>
      <c r="J720" s="843"/>
      <c r="K720" s="843"/>
      <c r="L720" s="843"/>
      <c r="M720" s="843"/>
      <c r="N720" s="843"/>
      <c r="O720" s="843"/>
      <c r="P720" s="843"/>
      <c r="Q720" s="843"/>
    </row>
    <row r="721" spans="2:17" s="601" customFormat="1" ht="22.5">
      <c r="B721" s="711"/>
      <c r="C721" s="843"/>
      <c r="D721" s="843"/>
      <c r="E721" s="843"/>
      <c r="F721" s="843"/>
      <c r="G721" s="843"/>
      <c r="H721" s="843"/>
      <c r="I721" s="843"/>
      <c r="J721" s="843"/>
      <c r="K721" s="843"/>
      <c r="L721" s="843"/>
      <c r="M721" s="843"/>
      <c r="N721" s="843"/>
      <c r="O721" s="843"/>
      <c r="P721" s="843"/>
      <c r="Q721" s="843"/>
    </row>
    <row r="722" spans="2:17" s="601" customFormat="1" ht="22.5">
      <c r="B722" s="711"/>
      <c r="C722" s="843"/>
      <c r="D722" s="843"/>
      <c r="E722" s="843"/>
      <c r="F722" s="843"/>
      <c r="G722" s="843"/>
      <c r="H722" s="843"/>
      <c r="I722" s="843"/>
      <c r="J722" s="843"/>
      <c r="K722" s="843"/>
      <c r="L722" s="843"/>
      <c r="M722" s="843"/>
      <c r="N722" s="843"/>
      <c r="O722" s="843"/>
      <c r="P722" s="843"/>
      <c r="Q722" s="843"/>
    </row>
    <row r="723" spans="2:17" s="601" customFormat="1" ht="22.5">
      <c r="B723" s="711"/>
      <c r="C723" s="843"/>
      <c r="D723" s="843"/>
      <c r="E723" s="843"/>
      <c r="F723" s="843"/>
      <c r="G723" s="843"/>
      <c r="H723" s="843"/>
      <c r="I723" s="843"/>
      <c r="J723" s="843"/>
      <c r="K723" s="843"/>
      <c r="L723" s="843"/>
      <c r="M723" s="843"/>
      <c r="N723" s="843"/>
      <c r="O723" s="843"/>
      <c r="P723" s="843"/>
      <c r="Q723" s="843"/>
    </row>
    <row r="724" spans="2:17" s="601" customFormat="1" ht="22.5">
      <c r="B724" s="711"/>
      <c r="C724" s="843"/>
      <c r="D724" s="843"/>
      <c r="E724" s="843"/>
      <c r="F724" s="843"/>
      <c r="G724" s="843"/>
      <c r="H724" s="843"/>
      <c r="I724" s="843"/>
      <c r="J724" s="843"/>
      <c r="K724" s="843"/>
      <c r="L724" s="843"/>
      <c r="M724" s="843"/>
      <c r="N724" s="843"/>
      <c r="O724" s="843"/>
      <c r="P724" s="843"/>
      <c r="Q724" s="843"/>
    </row>
    <row r="725" spans="2:17" s="601" customFormat="1" ht="22.5">
      <c r="B725" s="711"/>
      <c r="C725" s="843"/>
      <c r="D725" s="843"/>
      <c r="E725" s="843"/>
      <c r="F725" s="843"/>
      <c r="G725" s="843"/>
      <c r="H725" s="843"/>
      <c r="I725" s="843"/>
      <c r="J725" s="843"/>
      <c r="K725" s="843"/>
      <c r="L725" s="843"/>
      <c r="M725" s="843"/>
      <c r="N725" s="843"/>
      <c r="O725" s="843"/>
      <c r="P725" s="843"/>
      <c r="Q725" s="843"/>
    </row>
    <row r="726" spans="2:17" s="601" customFormat="1" ht="22.5">
      <c r="B726" s="711"/>
      <c r="C726" s="843"/>
      <c r="D726" s="843"/>
      <c r="E726" s="843"/>
      <c r="F726" s="843"/>
      <c r="G726" s="843"/>
      <c r="H726" s="843"/>
      <c r="I726" s="843"/>
      <c r="J726" s="843"/>
      <c r="K726" s="843"/>
      <c r="L726" s="843"/>
      <c r="M726" s="843"/>
      <c r="N726" s="843"/>
      <c r="O726" s="843"/>
      <c r="P726" s="843"/>
      <c r="Q726" s="843"/>
    </row>
    <row r="727" spans="2:17" s="601" customFormat="1" ht="22.5">
      <c r="B727" s="711"/>
      <c r="C727" s="843"/>
      <c r="D727" s="843"/>
      <c r="E727" s="843"/>
      <c r="F727" s="843"/>
      <c r="G727" s="843"/>
      <c r="H727" s="843"/>
      <c r="I727" s="843"/>
      <c r="J727" s="843"/>
      <c r="K727" s="843"/>
      <c r="L727" s="843"/>
      <c r="M727" s="843"/>
      <c r="N727" s="843"/>
      <c r="O727" s="843"/>
      <c r="P727" s="843"/>
      <c r="Q727" s="843"/>
    </row>
    <row r="728" spans="2:17" s="601" customFormat="1" ht="22.5">
      <c r="B728" s="711"/>
      <c r="C728" s="843"/>
      <c r="D728" s="843"/>
      <c r="E728" s="843"/>
      <c r="F728" s="843"/>
      <c r="G728" s="843"/>
      <c r="H728" s="843"/>
      <c r="I728" s="843"/>
      <c r="J728" s="843"/>
      <c r="K728" s="843"/>
      <c r="L728" s="843"/>
      <c r="M728" s="843"/>
      <c r="N728" s="843"/>
      <c r="O728" s="843"/>
      <c r="P728" s="843"/>
      <c r="Q728" s="843"/>
    </row>
    <row r="729" spans="2:17" s="601" customFormat="1" ht="22.5">
      <c r="B729" s="711"/>
      <c r="C729" s="843"/>
      <c r="D729" s="843"/>
      <c r="E729" s="843"/>
      <c r="F729" s="843"/>
      <c r="G729" s="843"/>
      <c r="H729" s="843"/>
      <c r="I729" s="843"/>
      <c r="J729" s="843"/>
      <c r="K729" s="843"/>
      <c r="L729" s="843"/>
      <c r="M729" s="843"/>
      <c r="N729" s="843"/>
      <c r="O729" s="843"/>
      <c r="P729" s="843"/>
      <c r="Q729" s="843"/>
    </row>
    <row r="730" spans="2:17" s="601" customFormat="1" ht="22.5">
      <c r="B730" s="711"/>
      <c r="C730" s="843"/>
      <c r="D730" s="843"/>
      <c r="E730" s="843"/>
      <c r="F730" s="843"/>
      <c r="G730" s="843"/>
      <c r="H730" s="843"/>
      <c r="I730" s="843"/>
      <c r="J730" s="843"/>
      <c r="K730" s="843"/>
      <c r="L730" s="843"/>
      <c r="M730" s="843"/>
      <c r="N730" s="843"/>
      <c r="O730" s="843"/>
      <c r="P730" s="843"/>
      <c r="Q730" s="843"/>
    </row>
    <row r="731" spans="2:17" s="601" customFormat="1" ht="22.5">
      <c r="B731" s="711"/>
      <c r="C731" s="843"/>
      <c r="D731" s="843"/>
      <c r="E731" s="843"/>
      <c r="F731" s="843"/>
      <c r="G731" s="843"/>
      <c r="H731" s="843"/>
      <c r="I731" s="843"/>
      <c r="J731" s="843"/>
      <c r="K731" s="843"/>
      <c r="L731" s="843"/>
      <c r="M731" s="843"/>
      <c r="N731" s="843"/>
      <c r="O731" s="843"/>
      <c r="P731" s="843"/>
      <c r="Q731" s="843"/>
    </row>
    <row r="732" spans="2:17" s="601" customFormat="1" ht="22.5">
      <c r="B732" s="711"/>
      <c r="C732" s="843"/>
      <c r="D732" s="843"/>
      <c r="E732" s="843"/>
      <c r="F732" s="843"/>
      <c r="G732" s="843"/>
      <c r="H732" s="843"/>
      <c r="I732" s="843"/>
      <c r="J732" s="843"/>
      <c r="K732" s="843"/>
      <c r="L732" s="843"/>
      <c r="M732" s="843"/>
      <c r="N732" s="843"/>
      <c r="O732" s="843"/>
      <c r="P732" s="843"/>
      <c r="Q732" s="843"/>
    </row>
    <row r="733" spans="2:17" s="601" customFormat="1" ht="22.5">
      <c r="B733" s="711"/>
      <c r="C733" s="843"/>
      <c r="D733" s="843"/>
      <c r="E733" s="843"/>
      <c r="F733" s="843"/>
      <c r="G733" s="843"/>
      <c r="H733" s="843"/>
      <c r="I733" s="843"/>
      <c r="J733" s="843"/>
      <c r="K733" s="843"/>
      <c r="L733" s="843"/>
      <c r="M733" s="843"/>
      <c r="N733" s="843"/>
      <c r="O733" s="843"/>
      <c r="P733" s="843"/>
      <c r="Q733" s="843"/>
    </row>
    <row r="734" spans="2:17" s="601" customFormat="1" ht="22.5">
      <c r="B734" s="711"/>
      <c r="C734" s="843"/>
      <c r="D734" s="843"/>
      <c r="E734" s="843"/>
      <c r="F734" s="843"/>
      <c r="G734" s="843"/>
      <c r="H734" s="843"/>
      <c r="I734" s="843"/>
      <c r="J734" s="843"/>
      <c r="K734" s="843"/>
      <c r="L734" s="843"/>
      <c r="M734" s="843"/>
      <c r="N734" s="843"/>
      <c r="O734" s="843"/>
      <c r="P734" s="843"/>
      <c r="Q734" s="843"/>
    </row>
    <row r="735" spans="2:17" s="601" customFormat="1" ht="22.5">
      <c r="B735" s="711"/>
      <c r="C735" s="843"/>
      <c r="D735" s="843"/>
      <c r="E735" s="843"/>
      <c r="F735" s="843"/>
      <c r="G735" s="843"/>
      <c r="H735" s="843"/>
      <c r="I735" s="843"/>
      <c r="J735" s="843"/>
      <c r="K735" s="843"/>
      <c r="L735" s="843"/>
      <c r="M735" s="843"/>
      <c r="N735" s="843"/>
      <c r="O735" s="843"/>
      <c r="P735" s="843"/>
      <c r="Q735" s="843"/>
    </row>
    <row r="736" spans="2:17" s="601" customFormat="1" ht="22.5">
      <c r="B736" s="711"/>
      <c r="C736" s="843"/>
      <c r="D736" s="843"/>
      <c r="E736" s="843"/>
      <c r="F736" s="843"/>
      <c r="G736" s="843"/>
      <c r="H736" s="843"/>
      <c r="I736" s="843"/>
      <c r="J736" s="843"/>
      <c r="K736" s="843"/>
      <c r="L736" s="843"/>
      <c r="M736" s="843"/>
      <c r="N736" s="843"/>
      <c r="O736" s="843"/>
      <c r="P736" s="843"/>
      <c r="Q736" s="843"/>
    </row>
    <row r="737" spans="2:17" s="601" customFormat="1" ht="22.5">
      <c r="B737" s="711"/>
      <c r="C737" s="843"/>
      <c r="D737" s="843"/>
      <c r="E737" s="843"/>
      <c r="F737" s="843"/>
      <c r="G737" s="843"/>
      <c r="H737" s="843"/>
      <c r="I737" s="843"/>
      <c r="J737" s="843"/>
      <c r="K737" s="843"/>
      <c r="L737" s="843"/>
      <c r="M737" s="843"/>
      <c r="N737" s="843"/>
      <c r="O737" s="843"/>
      <c r="P737" s="843"/>
      <c r="Q737" s="843"/>
    </row>
    <row r="738" spans="2:17" s="601" customFormat="1" ht="22.5">
      <c r="B738" s="711"/>
      <c r="C738" s="843"/>
      <c r="D738" s="843"/>
      <c r="E738" s="843"/>
      <c r="F738" s="843"/>
      <c r="G738" s="843"/>
      <c r="H738" s="843"/>
      <c r="I738" s="843"/>
      <c r="J738" s="843"/>
      <c r="K738" s="843"/>
      <c r="L738" s="843"/>
      <c r="M738" s="843"/>
      <c r="N738" s="843"/>
      <c r="O738" s="843"/>
      <c r="P738" s="843"/>
      <c r="Q738" s="843"/>
    </row>
    <row r="739" spans="2:17" s="601" customFormat="1" ht="22.5">
      <c r="B739" s="711"/>
      <c r="C739" s="843"/>
      <c r="D739" s="843"/>
      <c r="E739" s="843"/>
      <c r="F739" s="843"/>
      <c r="G739" s="843"/>
      <c r="H739" s="843"/>
      <c r="I739" s="843"/>
      <c r="J739" s="843"/>
      <c r="K739" s="843"/>
      <c r="L739" s="843"/>
      <c r="M739" s="843"/>
      <c r="N739" s="843"/>
      <c r="O739" s="843"/>
      <c r="P739" s="843"/>
      <c r="Q739" s="843"/>
    </row>
    <row r="740" spans="2:17" s="601" customFormat="1" ht="22.5">
      <c r="B740" s="711"/>
      <c r="C740" s="843"/>
      <c r="D740" s="843"/>
      <c r="E740" s="843"/>
      <c r="F740" s="843"/>
      <c r="G740" s="843"/>
      <c r="H740" s="843"/>
      <c r="I740" s="843"/>
      <c r="J740" s="843"/>
      <c r="K740" s="843"/>
      <c r="L740" s="843"/>
      <c r="M740" s="843"/>
      <c r="N740" s="843"/>
      <c r="O740" s="843"/>
      <c r="P740" s="843"/>
      <c r="Q740" s="843"/>
    </row>
    <row r="741" spans="2:17" s="601" customFormat="1" ht="22.5">
      <c r="B741" s="711"/>
      <c r="C741" s="843"/>
      <c r="D741" s="843"/>
      <c r="E741" s="843"/>
      <c r="F741" s="843"/>
      <c r="G741" s="843"/>
      <c r="H741" s="843"/>
      <c r="I741" s="843"/>
      <c r="J741" s="843"/>
      <c r="K741" s="843"/>
      <c r="L741" s="843"/>
      <c r="M741" s="843"/>
      <c r="N741" s="843"/>
      <c r="O741" s="843"/>
      <c r="P741" s="843"/>
      <c r="Q741" s="843"/>
    </row>
    <row r="742" spans="2:17" s="601" customFormat="1" ht="22.5">
      <c r="B742" s="711"/>
      <c r="C742" s="843"/>
      <c r="D742" s="843"/>
      <c r="E742" s="843"/>
      <c r="F742" s="843"/>
      <c r="G742" s="843"/>
      <c r="H742" s="843"/>
      <c r="I742" s="843"/>
      <c r="J742" s="843"/>
      <c r="K742" s="843"/>
      <c r="L742" s="843"/>
      <c r="M742" s="843"/>
      <c r="N742" s="843"/>
      <c r="O742" s="843"/>
      <c r="P742" s="843"/>
      <c r="Q742" s="843"/>
    </row>
    <row r="743" spans="2:17" s="601" customFormat="1" ht="22.5">
      <c r="B743" s="711"/>
      <c r="C743" s="843"/>
      <c r="D743" s="843"/>
      <c r="E743" s="843"/>
      <c r="F743" s="843"/>
      <c r="G743" s="843"/>
      <c r="H743" s="843"/>
      <c r="I743" s="843"/>
      <c r="J743" s="843"/>
      <c r="K743" s="843"/>
      <c r="L743" s="843"/>
      <c r="M743" s="843"/>
      <c r="N743" s="843"/>
      <c r="O743" s="843"/>
      <c r="P743" s="843"/>
      <c r="Q743" s="843"/>
    </row>
    <row r="744" spans="2:17" s="601" customFormat="1" ht="22.5">
      <c r="B744" s="711"/>
      <c r="C744" s="843"/>
      <c r="D744" s="843"/>
      <c r="E744" s="843"/>
      <c r="F744" s="843"/>
      <c r="G744" s="843"/>
      <c r="H744" s="843"/>
      <c r="I744" s="843"/>
      <c r="J744" s="843"/>
      <c r="K744" s="843"/>
      <c r="L744" s="843"/>
      <c r="M744" s="843"/>
      <c r="N744" s="843"/>
      <c r="O744" s="843"/>
      <c r="P744" s="843"/>
      <c r="Q744" s="843"/>
    </row>
    <row r="745" spans="2:17" s="601" customFormat="1" ht="22.5">
      <c r="B745" s="711"/>
      <c r="C745" s="843"/>
      <c r="D745" s="843"/>
      <c r="E745" s="843"/>
      <c r="F745" s="843"/>
      <c r="G745" s="843"/>
      <c r="H745" s="843"/>
      <c r="I745" s="843"/>
      <c r="J745" s="843"/>
      <c r="K745" s="843"/>
      <c r="L745" s="843"/>
      <c r="M745" s="843"/>
      <c r="N745" s="843"/>
      <c r="O745" s="843"/>
      <c r="P745" s="843"/>
      <c r="Q745" s="843"/>
    </row>
    <row r="746" spans="2:17" s="601" customFormat="1" ht="22.5">
      <c r="B746" s="711"/>
      <c r="C746" s="843"/>
      <c r="D746" s="843"/>
      <c r="E746" s="843"/>
      <c r="F746" s="843"/>
      <c r="G746" s="843"/>
      <c r="H746" s="843"/>
      <c r="I746" s="843"/>
      <c r="J746" s="843"/>
      <c r="K746" s="843"/>
      <c r="L746" s="843"/>
      <c r="M746" s="843"/>
      <c r="N746" s="843"/>
      <c r="O746" s="843"/>
      <c r="P746" s="843"/>
      <c r="Q746" s="843"/>
    </row>
    <row r="747" spans="2:17" s="601" customFormat="1" ht="22.5">
      <c r="B747" s="711"/>
      <c r="C747" s="843"/>
      <c r="D747" s="843"/>
      <c r="E747" s="843"/>
      <c r="F747" s="843"/>
      <c r="G747" s="843"/>
      <c r="H747" s="843"/>
      <c r="I747" s="843"/>
      <c r="J747" s="843"/>
      <c r="K747" s="843"/>
      <c r="L747" s="843"/>
      <c r="M747" s="843"/>
      <c r="N747" s="843"/>
      <c r="O747" s="843"/>
      <c r="P747" s="843"/>
      <c r="Q747" s="843"/>
    </row>
    <row r="748" spans="2:17" s="601" customFormat="1" ht="22.5">
      <c r="B748" s="711"/>
      <c r="C748" s="843"/>
      <c r="D748" s="843"/>
      <c r="E748" s="843"/>
      <c r="F748" s="843"/>
      <c r="G748" s="843"/>
      <c r="H748" s="843"/>
      <c r="I748" s="843"/>
      <c r="J748" s="843"/>
      <c r="K748" s="843"/>
      <c r="L748" s="843"/>
      <c r="M748" s="843"/>
      <c r="N748" s="843"/>
      <c r="O748" s="843"/>
      <c r="P748" s="843"/>
      <c r="Q748" s="843"/>
    </row>
    <row r="749" spans="2:17" s="601" customFormat="1" ht="22.5">
      <c r="B749" s="711"/>
      <c r="C749" s="843"/>
      <c r="D749" s="843"/>
      <c r="E749" s="843"/>
      <c r="F749" s="843"/>
      <c r="G749" s="843"/>
      <c r="H749" s="843"/>
      <c r="I749" s="843"/>
      <c r="J749" s="843"/>
      <c r="K749" s="843"/>
      <c r="L749" s="843"/>
      <c r="M749" s="843"/>
      <c r="N749" s="843"/>
      <c r="O749" s="843"/>
      <c r="P749" s="843"/>
      <c r="Q749" s="843"/>
    </row>
    <row r="750" spans="2:17" s="601" customFormat="1" ht="22.5">
      <c r="B750" s="711"/>
      <c r="C750" s="843"/>
      <c r="D750" s="843"/>
      <c r="E750" s="843"/>
      <c r="F750" s="843"/>
      <c r="G750" s="843"/>
      <c r="H750" s="843"/>
      <c r="I750" s="843"/>
      <c r="J750" s="843"/>
      <c r="K750" s="843"/>
      <c r="L750" s="843"/>
      <c r="M750" s="843"/>
      <c r="N750" s="843"/>
      <c r="O750" s="843"/>
      <c r="P750" s="843"/>
      <c r="Q750" s="843"/>
    </row>
    <row r="751" spans="2:17" s="601" customFormat="1" ht="22.5">
      <c r="B751" s="711"/>
      <c r="C751" s="843"/>
      <c r="D751" s="843"/>
      <c r="E751" s="843"/>
      <c r="F751" s="843"/>
      <c r="G751" s="843"/>
      <c r="H751" s="843"/>
      <c r="I751" s="843"/>
      <c r="J751" s="843"/>
      <c r="K751" s="843"/>
      <c r="L751" s="843"/>
      <c r="M751" s="843"/>
      <c r="N751" s="843"/>
      <c r="O751" s="843"/>
      <c r="P751" s="843"/>
      <c r="Q751" s="843"/>
    </row>
    <row r="752" spans="2:17" s="601" customFormat="1" ht="22.5">
      <c r="B752" s="711"/>
      <c r="C752" s="843"/>
      <c r="D752" s="843"/>
      <c r="E752" s="843"/>
      <c r="F752" s="843"/>
      <c r="G752" s="843"/>
      <c r="H752" s="843"/>
      <c r="I752" s="843"/>
      <c r="J752" s="843"/>
      <c r="K752" s="843"/>
      <c r="L752" s="843"/>
      <c r="M752" s="843"/>
      <c r="N752" s="843"/>
      <c r="O752" s="843"/>
      <c r="P752" s="843"/>
      <c r="Q752" s="843"/>
    </row>
    <row r="753" spans="2:17" s="601" customFormat="1" ht="22.5">
      <c r="B753" s="711"/>
      <c r="C753" s="843"/>
      <c r="D753" s="843"/>
      <c r="E753" s="843"/>
      <c r="F753" s="843"/>
      <c r="G753" s="843"/>
      <c r="H753" s="843"/>
      <c r="I753" s="843"/>
      <c r="J753" s="843"/>
      <c r="K753" s="843"/>
      <c r="L753" s="843"/>
      <c r="M753" s="843"/>
      <c r="N753" s="843"/>
      <c r="O753" s="843"/>
      <c r="P753" s="843"/>
      <c r="Q753" s="843"/>
    </row>
    <row r="754" spans="2:17" s="601" customFormat="1" ht="22.5">
      <c r="B754" s="711"/>
      <c r="C754" s="843"/>
      <c r="D754" s="843"/>
      <c r="E754" s="843"/>
      <c r="F754" s="843"/>
      <c r="G754" s="843"/>
      <c r="H754" s="843"/>
      <c r="I754" s="843"/>
      <c r="J754" s="843"/>
      <c r="K754" s="843"/>
      <c r="L754" s="843"/>
      <c r="M754" s="843"/>
      <c r="N754" s="843"/>
      <c r="O754" s="843"/>
      <c r="P754" s="843"/>
      <c r="Q754" s="843"/>
    </row>
    <row r="755" spans="2:17" s="601" customFormat="1" ht="22.5">
      <c r="B755" s="711"/>
      <c r="C755" s="843"/>
      <c r="D755" s="843"/>
      <c r="E755" s="843"/>
      <c r="F755" s="843"/>
      <c r="G755" s="843"/>
      <c r="H755" s="843"/>
      <c r="I755" s="843"/>
      <c r="J755" s="843"/>
      <c r="K755" s="843"/>
      <c r="L755" s="843"/>
      <c r="M755" s="843"/>
      <c r="N755" s="843"/>
      <c r="O755" s="843"/>
      <c r="P755" s="843"/>
      <c r="Q755" s="843"/>
    </row>
    <row r="756" spans="2:17" s="601" customFormat="1" ht="22.5">
      <c r="B756" s="711"/>
      <c r="C756" s="843"/>
      <c r="D756" s="843"/>
      <c r="E756" s="843"/>
      <c r="F756" s="843"/>
      <c r="G756" s="843"/>
      <c r="H756" s="843"/>
      <c r="I756" s="843"/>
      <c r="J756" s="843"/>
      <c r="K756" s="843"/>
      <c r="L756" s="843"/>
      <c r="M756" s="843"/>
      <c r="N756" s="843"/>
      <c r="O756" s="843"/>
      <c r="P756" s="843"/>
      <c r="Q756" s="843"/>
    </row>
    <row r="757" spans="2:17" s="601" customFormat="1" ht="22.5">
      <c r="B757" s="711"/>
      <c r="C757" s="843"/>
      <c r="D757" s="843"/>
      <c r="E757" s="843"/>
      <c r="F757" s="843"/>
      <c r="G757" s="843"/>
      <c r="H757" s="843"/>
      <c r="I757" s="843"/>
      <c r="J757" s="843"/>
      <c r="K757" s="843"/>
      <c r="L757" s="843"/>
      <c r="M757" s="843"/>
      <c r="N757" s="843"/>
      <c r="O757" s="843"/>
      <c r="P757" s="843"/>
      <c r="Q757" s="843"/>
    </row>
    <row r="758" spans="2:17" s="601" customFormat="1" ht="22.5">
      <c r="B758" s="711"/>
      <c r="C758" s="843"/>
      <c r="D758" s="843"/>
      <c r="E758" s="843"/>
      <c r="F758" s="843"/>
      <c r="G758" s="843"/>
      <c r="H758" s="843"/>
      <c r="I758" s="843"/>
      <c r="J758" s="843"/>
      <c r="K758" s="843"/>
      <c r="L758" s="843"/>
      <c r="M758" s="843"/>
      <c r="N758" s="843"/>
      <c r="O758" s="843"/>
      <c r="P758" s="843"/>
      <c r="Q758" s="843"/>
    </row>
    <row r="759" spans="2:17" s="601" customFormat="1" ht="22.5">
      <c r="B759" s="711"/>
      <c r="C759" s="843"/>
      <c r="D759" s="843"/>
      <c r="E759" s="843"/>
      <c r="F759" s="843"/>
      <c r="G759" s="843"/>
      <c r="H759" s="843"/>
      <c r="I759" s="843"/>
      <c r="J759" s="843"/>
      <c r="K759" s="843"/>
      <c r="L759" s="843"/>
      <c r="M759" s="843"/>
      <c r="N759" s="843"/>
      <c r="O759" s="843"/>
      <c r="P759" s="843"/>
      <c r="Q759" s="843"/>
    </row>
    <row r="760" spans="2:17" s="601" customFormat="1" ht="22.5">
      <c r="B760" s="711"/>
      <c r="C760" s="843"/>
      <c r="D760" s="843"/>
      <c r="E760" s="843"/>
      <c r="F760" s="843"/>
      <c r="G760" s="843"/>
      <c r="H760" s="843"/>
      <c r="I760" s="843"/>
      <c r="J760" s="843"/>
      <c r="K760" s="843"/>
      <c r="L760" s="843"/>
      <c r="M760" s="843"/>
      <c r="N760" s="843"/>
      <c r="O760" s="843"/>
      <c r="P760" s="843"/>
      <c r="Q760" s="843"/>
    </row>
    <row r="761" spans="2:17" s="601" customFormat="1" ht="22.5">
      <c r="B761" s="711"/>
      <c r="C761" s="843"/>
      <c r="D761" s="843"/>
      <c r="E761" s="843"/>
      <c r="F761" s="843"/>
      <c r="G761" s="843"/>
      <c r="H761" s="843"/>
      <c r="I761" s="843"/>
      <c r="J761" s="843"/>
      <c r="K761" s="843"/>
      <c r="L761" s="843"/>
      <c r="M761" s="843"/>
      <c r="N761" s="843"/>
      <c r="O761" s="843"/>
      <c r="P761" s="843"/>
      <c r="Q761" s="843"/>
    </row>
    <row r="762" spans="2:17" s="601" customFormat="1" ht="22.5">
      <c r="B762" s="711"/>
      <c r="C762" s="843"/>
      <c r="D762" s="843"/>
      <c r="E762" s="843"/>
      <c r="F762" s="843"/>
      <c r="G762" s="843"/>
      <c r="H762" s="843"/>
      <c r="I762" s="843"/>
      <c r="J762" s="843"/>
      <c r="K762" s="843"/>
      <c r="L762" s="843"/>
      <c r="M762" s="843"/>
      <c r="N762" s="843"/>
      <c r="O762" s="843"/>
      <c r="P762" s="843"/>
      <c r="Q762" s="843"/>
    </row>
    <row r="763" spans="2:17" s="601" customFormat="1" ht="22.5">
      <c r="B763" s="711"/>
      <c r="C763" s="843"/>
      <c r="D763" s="843"/>
      <c r="E763" s="843"/>
      <c r="F763" s="843"/>
      <c r="G763" s="843"/>
      <c r="H763" s="843"/>
      <c r="I763" s="843"/>
      <c r="J763" s="843"/>
      <c r="K763" s="843"/>
      <c r="L763" s="843"/>
      <c r="M763" s="843"/>
      <c r="N763" s="843"/>
      <c r="O763" s="843"/>
      <c r="P763" s="843"/>
      <c r="Q763" s="843"/>
    </row>
    <row r="764" spans="2:17" s="601" customFormat="1" ht="22.5">
      <c r="B764" s="711"/>
      <c r="C764" s="843"/>
      <c r="D764" s="843"/>
      <c r="E764" s="843"/>
      <c r="F764" s="843"/>
      <c r="G764" s="843"/>
      <c r="H764" s="843"/>
      <c r="I764" s="843"/>
      <c r="J764" s="843"/>
      <c r="K764" s="843"/>
      <c r="L764" s="843"/>
      <c r="M764" s="843"/>
      <c r="N764" s="843"/>
      <c r="O764" s="843"/>
      <c r="P764" s="843"/>
      <c r="Q764" s="843"/>
    </row>
    <row r="765" spans="2:17" s="601" customFormat="1" ht="22.5">
      <c r="B765" s="711"/>
      <c r="C765" s="843"/>
      <c r="D765" s="843"/>
      <c r="E765" s="843"/>
      <c r="F765" s="843"/>
      <c r="G765" s="843"/>
      <c r="H765" s="843"/>
      <c r="I765" s="843"/>
      <c r="J765" s="843"/>
      <c r="K765" s="843"/>
      <c r="L765" s="843"/>
      <c r="M765" s="843"/>
      <c r="N765" s="843"/>
      <c r="O765" s="843"/>
      <c r="P765" s="843"/>
      <c r="Q765" s="843"/>
    </row>
    <row r="766" spans="2:17" s="601" customFormat="1" ht="22.5">
      <c r="B766" s="711"/>
      <c r="C766" s="843"/>
      <c r="D766" s="843"/>
      <c r="E766" s="843"/>
      <c r="F766" s="843"/>
      <c r="G766" s="843"/>
      <c r="H766" s="843"/>
      <c r="I766" s="843"/>
      <c r="J766" s="843"/>
      <c r="K766" s="843"/>
      <c r="L766" s="843"/>
      <c r="M766" s="843"/>
      <c r="N766" s="843"/>
      <c r="O766" s="843"/>
      <c r="P766" s="843"/>
      <c r="Q766" s="843"/>
    </row>
    <row r="767" spans="2:17" s="601" customFormat="1" ht="22.5">
      <c r="B767" s="711"/>
      <c r="C767" s="843"/>
      <c r="D767" s="843"/>
      <c r="E767" s="843"/>
      <c r="F767" s="843"/>
      <c r="G767" s="843"/>
      <c r="H767" s="843"/>
      <c r="I767" s="843"/>
      <c r="J767" s="843"/>
      <c r="K767" s="843"/>
      <c r="L767" s="843"/>
      <c r="M767" s="843"/>
      <c r="N767" s="843"/>
      <c r="O767" s="843"/>
      <c r="P767" s="843"/>
      <c r="Q767" s="843"/>
    </row>
    <row r="768" spans="2:17" s="601" customFormat="1" ht="22.5">
      <c r="B768" s="711"/>
      <c r="C768" s="843"/>
      <c r="D768" s="843"/>
      <c r="E768" s="843"/>
      <c r="F768" s="843"/>
      <c r="G768" s="843"/>
      <c r="H768" s="843"/>
      <c r="I768" s="843"/>
      <c r="J768" s="843"/>
      <c r="K768" s="843"/>
      <c r="L768" s="843"/>
      <c r="M768" s="843"/>
      <c r="N768" s="843"/>
      <c r="O768" s="843"/>
      <c r="P768" s="843"/>
      <c r="Q768" s="843"/>
    </row>
    <row r="769" spans="2:17" s="601" customFormat="1" ht="22.5">
      <c r="B769" s="711"/>
      <c r="C769" s="843"/>
      <c r="D769" s="843"/>
      <c r="E769" s="843"/>
      <c r="F769" s="843"/>
      <c r="G769" s="843"/>
      <c r="H769" s="843"/>
      <c r="I769" s="843"/>
      <c r="J769" s="843"/>
      <c r="K769" s="843"/>
      <c r="L769" s="843"/>
      <c r="M769" s="843"/>
      <c r="N769" s="843"/>
      <c r="O769" s="843"/>
      <c r="P769" s="843"/>
      <c r="Q769" s="843"/>
    </row>
    <row r="770" spans="2:17" s="601" customFormat="1" ht="22.5">
      <c r="B770" s="711"/>
      <c r="C770" s="843"/>
      <c r="D770" s="843"/>
      <c r="E770" s="843"/>
      <c r="F770" s="843"/>
      <c r="G770" s="843"/>
      <c r="H770" s="843"/>
      <c r="I770" s="843"/>
      <c r="J770" s="843"/>
      <c r="K770" s="843"/>
      <c r="L770" s="843"/>
      <c r="M770" s="843"/>
      <c r="N770" s="843"/>
      <c r="O770" s="843"/>
      <c r="P770" s="843"/>
      <c r="Q770" s="843"/>
    </row>
    <row r="771" spans="2:17" s="601" customFormat="1" ht="22.5">
      <c r="B771" s="711"/>
      <c r="C771" s="843"/>
      <c r="D771" s="843"/>
      <c r="E771" s="843"/>
      <c r="F771" s="843"/>
      <c r="G771" s="843"/>
      <c r="H771" s="843"/>
      <c r="I771" s="843"/>
      <c r="J771" s="843"/>
      <c r="K771" s="843"/>
      <c r="L771" s="843"/>
      <c r="M771" s="843"/>
      <c r="N771" s="843"/>
      <c r="O771" s="843"/>
      <c r="P771" s="843"/>
      <c r="Q771" s="843"/>
    </row>
    <row r="772" spans="2:17" s="601" customFormat="1" ht="22.5">
      <c r="B772" s="711"/>
      <c r="C772" s="843"/>
      <c r="D772" s="843"/>
      <c r="E772" s="843"/>
      <c r="F772" s="843"/>
      <c r="G772" s="843"/>
      <c r="H772" s="843"/>
      <c r="I772" s="843"/>
      <c r="J772" s="843"/>
      <c r="K772" s="843"/>
      <c r="L772" s="843"/>
      <c r="M772" s="843"/>
      <c r="N772" s="843"/>
      <c r="O772" s="843"/>
      <c r="P772" s="843"/>
      <c r="Q772" s="843"/>
    </row>
    <row r="773" spans="2:17" s="601" customFormat="1" ht="22.5">
      <c r="B773" s="711"/>
      <c r="C773" s="843"/>
      <c r="D773" s="843"/>
      <c r="E773" s="843"/>
      <c r="F773" s="843"/>
      <c r="G773" s="843"/>
      <c r="H773" s="843"/>
      <c r="I773" s="843"/>
      <c r="J773" s="843"/>
      <c r="K773" s="843"/>
      <c r="L773" s="843"/>
      <c r="M773" s="843"/>
      <c r="N773" s="843"/>
      <c r="O773" s="843"/>
      <c r="P773" s="843"/>
      <c r="Q773" s="843"/>
    </row>
    <row r="774" spans="2:17" s="601" customFormat="1" ht="22.5">
      <c r="B774" s="711"/>
      <c r="C774" s="843"/>
      <c r="D774" s="843"/>
      <c r="E774" s="843"/>
      <c r="F774" s="843"/>
      <c r="G774" s="843"/>
      <c r="H774" s="843"/>
      <c r="I774" s="843"/>
      <c r="J774" s="843"/>
      <c r="K774" s="843"/>
      <c r="L774" s="843"/>
      <c r="M774" s="843"/>
      <c r="N774" s="843"/>
      <c r="O774" s="843"/>
      <c r="P774" s="843"/>
      <c r="Q774" s="843"/>
    </row>
    <row r="775" spans="2:17" s="601" customFormat="1" ht="22.5">
      <c r="B775" s="711"/>
      <c r="C775" s="843"/>
      <c r="D775" s="843"/>
      <c r="E775" s="843"/>
      <c r="F775" s="843"/>
      <c r="G775" s="843"/>
      <c r="H775" s="843"/>
      <c r="I775" s="843"/>
      <c r="J775" s="843"/>
      <c r="K775" s="843"/>
      <c r="L775" s="843"/>
      <c r="M775" s="843"/>
      <c r="N775" s="843"/>
      <c r="O775" s="843"/>
      <c r="P775" s="843"/>
      <c r="Q775" s="843"/>
    </row>
    <row r="776" spans="2:17" s="601" customFormat="1" ht="22.5">
      <c r="B776" s="711"/>
      <c r="C776" s="843"/>
      <c r="D776" s="843"/>
      <c r="E776" s="843"/>
      <c r="F776" s="843"/>
      <c r="G776" s="843"/>
      <c r="H776" s="843"/>
      <c r="I776" s="843"/>
      <c r="J776" s="843"/>
      <c r="K776" s="843"/>
      <c r="L776" s="843"/>
      <c r="M776" s="843"/>
      <c r="N776" s="843"/>
      <c r="O776" s="843"/>
      <c r="P776" s="843"/>
      <c r="Q776" s="843"/>
    </row>
    <row r="777" spans="2:17" s="601" customFormat="1" ht="22.5">
      <c r="B777" s="711"/>
      <c r="C777" s="843"/>
      <c r="D777" s="843"/>
      <c r="E777" s="843"/>
      <c r="F777" s="843"/>
      <c r="G777" s="843"/>
      <c r="H777" s="843"/>
      <c r="I777" s="843"/>
      <c r="J777" s="843"/>
      <c r="K777" s="843"/>
      <c r="L777" s="843"/>
      <c r="M777" s="843"/>
      <c r="N777" s="843"/>
      <c r="O777" s="843"/>
      <c r="P777" s="843"/>
      <c r="Q777" s="843"/>
    </row>
    <row r="778" spans="2:17" s="601" customFormat="1" ht="22.5">
      <c r="B778" s="711"/>
      <c r="C778" s="843"/>
      <c r="D778" s="843"/>
      <c r="E778" s="843"/>
      <c r="F778" s="843"/>
      <c r="G778" s="843"/>
      <c r="H778" s="843"/>
      <c r="I778" s="843"/>
      <c r="J778" s="843"/>
      <c r="K778" s="843"/>
      <c r="L778" s="843"/>
      <c r="M778" s="843"/>
      <c r="N778" s="843"/>
      <c r="O778" s="843"/>
      <c r="P778" s="843"/>
      <c r="Q778" s="843"/>
    </row>
    <row r="779" spans="2:17" s="601" customFormat="1" ht="22.5">
      <c r="B779" s="711"/>
      <c r="C779" s="843"/>
      <c r="D779" s="843"/>
      <c r="E779" s="843"/>
      <c r="F779" s="843"/>
      <c r="G779" s="843"/>
      <c r="H779" s="843"/>
      <c r="I779" s="843"/>
      <c r="J779" s="843"/>
      <c r="K779" s="843"/>
      <c r="L779" s="843"/>
      <c r="M779" s="843"/>
      <c r="N779" s="843"/>
      <c r="O779" s="843"/>
      <c r="P779" s="843"/>
      <c r="Q779" s="843"/>
    </row>
    <row r="780" spans="2:17" s="601" customFormat="1" ht="22.5">
      <c r="B780" s="711"/>
      <c r="C780" s="843"/>
      <c r="D780" s="843"/>
      <c r="E780" s="843"/>
      <c r="F780" s="843"/>
      <c r="G780" s="843"/>
      <c r="H780" s="843"/>
      <c r="I780" s="843"/>
      <c r="J780" s="843"/>
      <c r="K780" s="843"/>
      <c r="L780" s="843"/>
      <c r="M780" s="843"/>
      <c r="N780" s="843"/>
      <c r="O780" s="843"/>
      <c r="P780" s="843"/>
      <c r="Q780" s="843"/>
    </row>
    <row r="781" spans="2:17" s="601" customFormat="1" ht="22.5">
      <c r="B781" s="711"/>
      <c r="C781" s="843"/>
      <c r="D781" s="843"/>
      <c r="E781" s="843"/>
      <c r="F781" s="843"/>
      <c r="G781" s="843"/>
      <c r="H781" s="843"/>
      <c r="I781" s="843"/>
      <c r="J781" s="843"/>
      <c r="K781" s="843"/>
      <c r="L781" s="843"/>
      <c r="M781" s="843"/>
      <c r="N781" s="843"/>
      <c r="O781" s="843"/>
      <c r="P781" s="843"/>
      <c r="Q781" s="843"/>
    </row>
    <row r="782" spans="2:17" s="601" customFormat="1" ht="22.5">
      <c r="B782" s="711"/>
      <c r="C782" s="843"/>
      <c r="D782" s="843"/>
      <c r="E782" s="843"/>
      <c r="F782" s="843"/>
      <c r="G782" s="843"/>
      <c r="H782" s="843"/>
      <c r="I782" s="843"/>
      <c r="J782" s="843"/>
      <c r="K782" s="843"/>
      <c r="L782" s="843"/>
      <c r="M782" s="843"/>
      <c r="N782" s="843"/>
      <c r="O782" s="843"/>
      <c r="P782" s="843"/>
      <c r="Q782" s="843"/>
    </row>
    <row r="783" spans="2:17" s="601" customFormat="1" ht="22.5">
      <c r="B783" s="711"/>
      <c r="C783" s="843"/>
      <c r="D783" s="843"/>
      <c r="E783" s="843"/>
      <c r="F783" s="843"/>
      <c r="G783" s="843"/>
      <c r="H783" s="843"/>
      <c r="I783" s="843"/>
      <c r="J783" s="843"/>
      <c r="K783" s="843"/>
      <c r="L783" s="843"/>
      <c r="M783" s="843"/>
      <c r="N783" s="843"/>
      <c r="O783" s="843"/>
      <c r="P783" s="843"/>
      <c r="Q783" s="843"/>
    </row>
    <row r="784" spans="2:17" s="601" customFormat="1" ht="22.5">
      <c r="B784" s="711"/>
      <c r="C784" s="843"/>
      <c r="D784" s="843"/>
      <c r="E784" s="843"/>
      <c r="F784" s="843"/>
      <c r="G784" s="843"/>
      <c r="H784" s="843"/>
      <c r="I784" s="843"/>
      <c r="J784" s="843"/>
      <c r="K784" s="843"/>
      <c r="L784" s="843"/>
      <c r="M784" s="843"/>
      <c r="N784" s="843"/>
      <c r="O784" s="843"/>
      <c r="P784" s="843"/>
      <c r="Q784" s="843"/>
    </row>
    <row r="785" spans="2:17" s="601" customFormat="1" ht="22.5">
      <c r="B785" s="711"/>
      <c r="C785" s="843"/>
      <c r="D785" s="843"/>
      <c r="E785" s="843"/>
      <c r="F785" s="843"/>
      <c r="G785" s="843"/>
      <c r="H785" s="843"/>
      <c r="I785" s="843"/>
      <c r="J785" s="843"/>
      <c r="K785" s="843"/>
      <c r="L785" s="843"/>
      <c r="M785" s="843"/>
      <c r="N785" s="843"/>
      <c r="O785" s="843"/>
      <c r="P785" s="843"/>
      <c r="Q785" s="843"/>
    </row>
    <row r="786" spans="2:17" s="601" customFormat="1" ht="22.5">
      <c r="B786" s="711"/>
      <c r="C786" s="843"/>
      <c r="D786" s="843"/>
      <c r="E786" s="843"/>
      <c r="F786" s="843"/>
      <c r="G786" s="843"/>
      <c r="H786" s="843"/>
      <c r="I786" s="843"/>
      <c r="J786" s="843"/>
      <c r="K786" s="843"/>
      <c r="L786" s="843"/>
      <c r="M786" s="843"/>
      <c r="N786" s="843"/>
      <c r="O786" s="843"/>
      <c r="P786" s="843"/>
      <c r="Q786" s="843"/>
    </row>
    <row r="787" spans="2:17" s="601" customFormat="1" ht="22.5">
      <c r="B787" s="711"/>
      <c r="C787" s="843"/>
      <c r="D787" s="843"/>
      <c r="E787" s="843"/>
      <c r="F787" s="843"/>
      <c r="G787" s="843"/>
      <c r="H787" s="843"/>
      <c r="I787" s="843"/>
      <c r="J787" s="843"/>
      <c r="K787" s="843"/>
      <c r="L787" s="843"/>
      <c r="M787" s="843"/>
      <c r="N787" s="843"/>
      <c r="O787" s="843"/>
      <c r="P787" s="843"/>
      <c r="Q787" s="843"/>
    </row>
    <row r="788" spans="2:17" s="601" customFormat="1" ht="22.5">
      <c r="B788" s="711"/>
      <c r="C788" s="843"/>
      <c r="D788" s="843"/>
      <c r="E788" s="843"/>
      <c r="F788" s="843"/>
      <c r="G788" s="843"/>
      <c r="H788" s="843"/>
      <c r="I788" s="843"/>
      <c r="J788" s="843"/>
      <c r="K788" s="843"/>
      <c r="L788" s="843"/>
      <c r="M788" s="843"/>
      <c r="N788" s="843"/>
      <c r="O788" s="843"/>
      <c r="P788" s="843"/>
      <c r="Q788" s="843"/>
    </row>
    <row r="789" spans="2:17" s="601" customFormat="1" ht="22.5">
      <c r="B789" s="711"/>
      <c r="C789" s="843"/>
      <c r="D789" s="843"/>
      <c r="E789" s="843"/>
      <c r="F789" s="843"/>
      <c r="G789" s="843"/>
      <c r="H789" s="843"/>
      <c r="I789" s="843"/>
      <c r="J789" s="843"/>
      <c r="K789" s="843"/>
      <c r="L789" s="843"/>
      <c r="M789" s="843"/>
      <c r="N789" s="843"/>
      <c r="O789" s="843"/>
      <c r="P789" s="843"/>
      <c r="Q789" s="843"/>
    </row>
    <row r="790" spans="2:17" s="601" customFormat="1" ht="22.5">
      <c r="B790" s="711"/>
      <c r="C790" s="843"/>
      <c r="D790" s="843"/>
      <c r="E790" s="843"/>
      <c r="F790" s="843"/>
      <c r="G790" s="843"/>
      <c r="H790" s="843"/>
      <c r="I790" s="843"/>
      <c r="J790" s="843"/>
      <c r="K790" s="843"/>
      <c r="L790" s="843"/>
      <c r="M790" s="843"/>
      <c r="N790" s="843"/>
      <c r="O790" s="843"/>
      <c r="P790" s="843"/>
      <c r="Q790" s="843"/>
    </row>
    <row r="791" spans="2:17" s="601" customFormat="1" ht="22.5">
      <c r="B791" s="711"/>
      <c r="C791" s="843"/>
      <c r="D791" s="843"/>
      <c r="E791" s="843"/>
      <c r="F791" s="843"/>
      <c r="G791" s="843"/>
      <c r="H791" s="843"/>
      <c r="I791" s="843"/>
      <c r="J791" s="843"/>
      <c r="K791" s="843"/>
      <c r="L791" s="843"/>
      <c r="M791" s="843"/>
      <c r="N791" s="843"/>
      <c r="O791" s="843"/>
      <c r="P791" s="843"/>
      <c r="Q791" s="843"/>
    </row>
    <row r="792" spans="2:17" s="601" customFormat="1" ht="22.5">
      <c r="B792" s="711"/>
      <c r="C792" s="843"/>
      <c r="D792" s="843"/>
      <c r="E792" s="843"/>
      <c r="F792" s="843"/>
      <c r="G792" s="843"/>
      <c r="H792" s="843"/>
      <c r="I792" s="843"/>
      <c r="J792" s="843"/>
      <c r="K792" s="843"/>
      <c r="L792" s="843"/>
      <c r="M792" s="843"/>
      <c r="N792" s="843"/>
      <c r="O792" s="843"/>
      <c r="P792" s="843"/>
      <c r="Q792" s="843"/>
    </row>
    <row r="793" spans="2:17" s="601" customFormat="1" ht="22.5">
      <c r="B793" s="711"/>
      <c r="C793" s="843"/>
      <c r="D793" s="843"/>
      <c r="E793" s="843"/>
      <c r="F793" s="843"/>
      <c r="G793" s="843"/>
      <c r="H793" s="843"/>
      <c r="I793" s="843"/>
      <c r="J793" s="843"/>
      <c r="K793" s="843"/>
      <c r="L793" s="843"/>
      <c r="M793" s="843"/>
      <c r="N793" s="843"/>
      <c r="O793" s="843"/>
      <c r="P793" s="843"/>
      <c r="Q793" s="843"/>
    </row>
    <row r="794" spans="2:17" s="601" customFormat="1" ht="22.5">
      <c r="B794" s="711"/>
      <c r="C794" s="843"/>
      <c r="D794" s="843"/>
      <c r="E794" s="843"/>
      <c r="F794" s="843"/>
      <c r="G794" s="843"/>
      <c r="H794" s="843"/>
      <c r="I794" s="843"/>
      <c r="J794" s="843"/>
      <c r="K794" s="843"/>
      <c r="L794" s="843"/>
      <c r="M794" s="843"/>
      <c r="N794" s="843"/>
      <c r="O794" s="843"/>
      <c r="P794" s="843"/>
      <c r="Q794" s="843"/>
    </row>
    <row r="795" spans="2:17" s="601" customFormat="1" ht="22.5">
      <c r="B795" s="711"/>
      <c r="C795" s="843"/>
      <c r="D795" s="843"/>
      <c r="E795" s="843"/>
      <c r="F795" s="843"/>
      <c r="G795" s="843"/>
      <c r="H795" s="843"/>
      <c r="I795" s="843"/>
      <c r="J795" s="843"/>
      <c r="K795" s="843"/>
      <c r="L795" s="843"/>
      <c r="M795" s="843"/>
      <c r="N795" s="843"/>
      <c r="O795" s="843"/>
      <c r="P795" s="843"/>
      <c r="Q795" s="843"/>
    </row>
    <row r="796" spans="2:17" s="601" customFormat="1" ht="22.5">
      <c r="B796" s="711"/>
      <c r="C796" s="843"/>
      <c r="D796" s="843"/>
      <c r="E796" s="843"/>
      <c r="F796" s="843"/>
      <c r="G796" s="843"/>
      <c r="H796" s="843"/>
      <c r="I796" s="843"/>
      <c r="J796" s="843"/>
      <c r="K796" s="843"/>
      <c r="L796" s="843"/>
      <c r="M796" s="843"/>
      <c r="N796" s="843"/>
      <c r="O796" s="843"/>
      <c r="P796" s="843"/>
      <c r="Q796" s="843"/>
    </row>
    <row r="797" spans="2:17" s="601" customFormat="1" ht="22.5">
      <c r="B797" s="711"/>
      <c r="C797" s="843"/>
      <c r="D797" s="843"/>
      <c r="E797" s="843"/>
      <c r="F797" s="843"/>
      <c r="G797" s="843"/>
      <c r="H797" s="843"/>
      <c r="I797" s="843"/>
      <c r="J797" s="843"/>
      <c r="K797" s="843"/>
      <c r="L797" s="843"/>
      <c r="M797" s="843"/>
      <c r="N797" s="843"/>
      <c r="O797" s="843"/>
      <c r="P797" s="843"/>
      <c r="Q797" s="843"/>
    </row>
    <row r="798" spans="2:17" s="601" customFormat="1" ht="22.5">
      <c r="B798" s="711"/>
      <c r="C798" s="843"/>
      <c r="D798" s="843"/>
      <c r="E798" s="843"/>
      <c r="F798" s="843"/>
      <c r="G798" s="843"/>
      <c r="H798" s="843"/>
      <c r="I798" s="843"/>
      <c r="J798" s="843"/>
      <c r="K798" s="843"/>
      <c r="L798" s="843"/>
      <c r="M798" s="843"/>
      <c r="N798" s="843"/>
      <c r="O798" s="843"/>
      <c r="P798" s="843"/>
      <c r="Q798" s="843"/>
    </row>
    <row r="799" spans="2:17" s="601" customFormat="1" ht="22.5">
      <c r="B799" s="711"/>
      <c r="C799" s="843"/>
      <c r="D799" s="843"/>
      <c r="E799" s="843"/>
      <c r="F799" s="843"/>
      <c r="G799" s="843"/>
      <c r="H799" s="843"/>
      <c r="I799" s="843"/>
      <c r="J799" s="843"/>
      <c r="K799" s="843"/>
      <c r="L799" s="843"/>
      <c r="M799" s="843"/>
      <c r="N799" s="843"/>
      <c r="O799" s="843"/>
      <c r="P799" s="843"/>
      <c r="Q799" s="843"/>
    </row>
    <row r="800" spans="2:17" s="601" customFormat="1" ht="22.5">
      <c r="B800" s="711"/>
      <c r="C800" s="843"/>
      <c r="D800" s="843"/>
      <c r="E800" s="843"/>
      <c r="F800" s="843"/>
      <c r="G800" s="843"/>
      <c r="H800" s="843"/>
      <c r="I800" s="843"/>
      <c r="J800" s="843"/>
      <c r="K800" s="843"/>
      <c r="L800" s="843"/>
      <c r="M800" s="843"/>
      <c r="N800" s="843"/>
      <c r="O800" s="843"/>
      <c r="P800" s="843"/>
      <c r="Q800" s="843"/>
    </row>
    <row r="801" spans="2:17" s="601" customFormat="1" ht="22.5">
      <c r="B801" s="711"/>
      <c r="C801" s="843"/>
      <c r="D801" s="843"/>
      <c r="E801" s="843"/>
      <c r="F801" s="843"/>
      <c r="G801" s="843"/>
      <c r="H801" s="843"/>
      <c r="I801" s="843"/>
      <c r="J801" s="843"/>
      <c r="K801" s="843"/>
      <c r="L801" s="843"/>
      <c r="M801" s="843"/>
      <c r="N801" s="843"/>
      <c r="O801" s="843"/>
      <c r="P801" s="843"/>
      <c r="Q801" s="843"/>
    </row>
    <row r="802" spans="2:17" s="601" customFormat="1" ht="22.5">
      <c r="B802" s="711"/>
      <c r="C802" s="843"/>
      <c r="D802" s="843"/>
      <c r="E802" s="843"/>
      <c r="F802" s="843"/>
      <c r="G802" s="843"/>
      <c r="H802" s="843"/>
      <c r="I802" s="843"/>
      <c r="J802" s="843"/>
      <c r="K802" s="843"/>
      <c r="L802" s="843"/>
      <c r="M802" s="843"/>
      <c r="N802" s="843"/>
      <c r="O802" s="843"/>
      <c r="P802" s="843"/>
      <c r="Q802" s="843"/>
    </row>
    <row r="803" spans="2:17" s="601" customFormat="1" ht="22.5">
      <c r="B803" s="711"/>
      <c r="C803" s="843"/>
      <c r="D803" s="843"/>
      <c r="E803" s="843"/>
      <c r="F803" s="843"/>
      <c r="G803" s="843"/>
      <c r="H803" s="843"/>
      <c r="I803" s="843"/>
      <c r="J803" s="843"/>
      <c r="K803" s="843"/>
      <c r="L803" s="843"/>
      <c r="M803" s="843"/>
      <c r="N803" s="843"/>
      <c r="O803" s="843"/>
      <c r="P803" s="843"/>
      <c r="Q803" s="843"/>
    </row>
    <row r="804" spans="2:17" s="601" customFormat="1" ht="22.5">
      <c r="B804" s="711"/>
      <c r="C804" s="843"/>
      <c r="D804" s="843"/>
      <c r="E804" s="843"/>
      <c r="F804" s="843"/>
      <c r="G804" s="843"/>
      <c r="H804" s="843"/>
      <c r="I804" s="843"/>
      <c r="J804" s="843"/>
      <c r="K804" s="843"/>
      <c r="L804" s="843"/>
      <c r="M804" s="843"/>
      <c r="N804" s="843"/>
      <c r="O804" s="843"/>
      <c r="P804" s="843"/>
      <c r="Q804" s="843"/>
    </row>
    <row r="805" spans="2:17" s="601" customFormat="1" ht="22.5">
      <c r="B805" s="711"/>
      <c r="C805" s="843"/>
      <c r="D805" s="843"/>
      <c r="E805" s="843"/>
      <c r="F805" s="843"/>
      <c r="G805" s="843"/>
      <c r="H805" s="843"/>
      <c r="I805" s="843"/>
      <c r="J805" s="843"/>
      <c r="K805" s="843"/>
      <c r="L805" s="843"/>
      <c r="M805" s="843"/>
      <c r="N805" s="843"/>
      <c r="O805" s="843"/>
      <c r="P805" s="843"/>
      <c r="Q805" s="843"/>
    </row>
    <row r="806" spans="2:17" s="601" customFormat="1" ht="22.5">
      <c r="B806" s="711"/>
      <c r="C806" s="843"/>
      <c r="D806" s="843"/>
      <c r="E806" s="843"/>
      <c r="F806" s="843"/>
      <c r="G806" s="843"/>
      <c r="H806" s="843"/>
      <c r="I806" s="843"/>
      <c r="J806" s="843"/>
      <c r="K806" s="843"/>
      <c r="L806" s="843"/>
      <c r="M806" s="843"/>
      <c r="N806" s="843"/>
      <c r="O806" s="843"/>
      <c r="P806" s="843"/>
      <c r="Q806" s="843"/>
    </row>
    <row r="807" spans="2:17" s="601" customFormat="1" ht="22.5">
      <c r="B807" s="711"/>
      <c r="C807" s="843"/>
      <c r="D807" s="843"/>
      <c r="E807" s="843"/>
      <c r="F807" s="843"/>
      <c r="G807" s="843"/>
      <c r="H807" s="843"/>
      <c r="I807" s="843"/>
      <c r="J807" s="843"/>
      <c r="K807" s="843"/>
      <c r="L807" s="843"/>
      <c r="M807" s="843"/>
      <c r="N807" s="843"/>
      <c r="O807" s="843"/>
      <c r="P807" s="843"/>
      <c r="Q807" s="843"/>
    </row>
    <row r="808" spans="2:17" s="601" customFormat="1" ht="22.5">
      <c r="B808" s="711"/>
      <c r="C808" s="843"/>
      <c r="D808" s="843"/>
      <c r="E808" s="843"/>
      <c r="F808" s="843"/>
      <c r="G808" s="843"/>
      <c r="H808" s="843"/>
      <c r="I808" s="843"/>
      <c r="J808" s="843"/>
      <c r="K808" s="843"/>
      <c r="L808" s="843"/>
      <c r="M808" s="843"/>
      <c r="N808" s="843"/>
      <c r="O808" s="843"/>
      <c r="P808" s="843"/>
      <c r="Q808" s="843"/>
    </row>
    <row r="809" spans="2:17" s="601" customFormat="1" ht="22.5">
      <c r="B809" s="711"/>
      <c r="C809" s="843"/>
      <c r="D809" s="843"/>
      <c r="E809" s="843"/>
      <c r="F809" s="843"/>
      <c r="G809" s="843"/>
      <c r="H809" s="843"/>
      <c r="I809" s="843"/>
      <c r="J809" s="843"/>
      <c r="K809" s="843"/>
      <c r="L809" s="843"/>
      <c r="M809" s="843"/>
      <c r="N809" s="843"/>
      <c r="O809" s="843"/>
      <c r="P809" s="843"/>
      <c r="Q809" s="843"/>
    </row>
    <row r="810" spans="2:17" s="601" customFormat="1" ht="22.5">
      <c r="B810" s="711"/>
      <c r="C810" s="843"/>
      <c r="D810" s="843"/>
      <c r="E810" s="843"/>
      <c r="F810" s="843"/>
      <c r="G810" s="843"/>
      <c r="H810" s="843"/>
      <c r="I810" s="843"/>
      <c r="J810" s="843"/>
      <c r="K810" s="843"/>
      <c r="L810" s="843"/>
      <c r="M810" s="843"/>
      <c r="N810" s="843"/>
      <c r="O810" s="843"/>
      <c r="P810" s="843"/>
      <c r="Q810" s="843"/>
    </row>
    <row r="811" spans="2:17" s="601" customFormat="1" ht="22.5">
      <c r="B811" s="711"/>
      <c r="C811" s="843"/>
      <c r="D811" s="843"/>
      <c r="E811" s="843"/>
      <c r="F811" s="843"/>
      <c r="G811" s="843"/>
      <c r="H811" s="843"/>
      <c r="I811" s="843"/>
      <c r="J811" s="843"/>
      <c r="K811" s="843"/>
      <c r="L811" s="843"/>
      <c r="M811" s="843"/>
      <c r="N811" s="843"/>
      <c r="O811" s="843"/>
      <c r="P811" s="843"/>
      <c r="Q811" s="843"/>
    </row>
    <row r="812" spans="2:17" s="601" customFormat="1" ht="22.5">
      <c r="B812" s="711"/>
      <c r="C812" s="843"/>
      <c r="D812" s="843"/>
      <c r="E812" s="843"/>
      <c r="F812" s="843"/>
      <c r="G812" s="843"/>
      <c r="H812" s="843"/>
      <c r="I812" s="843"/>
      <c r="J812" s="843"/>
      <c r="K812" s="843"/>
      <c r="L812" s="843"/>
      <c r="M812" s="843"/>
      <c r="N812" s="843"/>
      <c r="O812" s="843"/>
      <c r="P812" s="843"/>
      <c r="Q812" s="843"/>
    </row>
    <row r="813" spans="2:17" s="601" customFormat="1" ht="22.5">
      <c r="B813" s="711"/>
      <c r="C813" s="843"/>
      <c r="D813" s="843"/>
      <c r="E813" s="843"/>
      <c r="F813" s="843"/>
      <c r="G813" s="843"/>
      <c r="H813" s="843"/>
      <c r="I813" s="843"/>
      <c r="J813" s="843"/>
      <c r="K813" s="843"/>
      <c r="L813" s="843"/>
      <c r="M813" s="843"/>
      <c r="N813" s="843"/>
      <c r="O813" s="843"/>
      <c r="P813" s="843"/>
      <c r="Q813" s="843"/>
    </row>
    <row r="814" spans="2:17" s="601" customFormat="1" ht="22.5">
      <c r="B814" s="711"/>
      <c r="C814" s="843"/>
      <c r="D814" s="843"/>
      <c r="E814" s="843"/>
      <c r="F814" s="843"/>
      <c r="G814" s="843"/>
      <c r="H814" s="843"/>
      <c r="I814" s="843"/>
      <c r="J814" s="843"/>
      <c r="K814" s="843"/>
      <c r="L814" s="843"/>
      <c r="M814" s="843"/>
      <c r="N814" s="843"/>
      <c r="O814" s="843"/>
      <c r="P814" s="843"/>
      <c r="Q814" s="843"/>
    </row>
    <row r="815" spans="2:17" s="601" customFormat="1" ht="22.5">
      <c r="B815" s="711"/>
      <c r="C815" s="843"/>
      <c r="D815" s="843"/>
      <c r="E815" s="843"/>
      <c r="F815" s="843"/>
      <c r="G815" s="843"/>
      <c r="H815" s="843"/>
      <c r="I815" s="843"/>
      <c r="J815" s="843"/>
      <c r="K815" s="843"/>
      <c r="L815" s="843"/>
      <c r="M815" s="843"/>
      <c r="N815" s="843"/>
      <c r="O815" s="843"/>
      <c r="P815" s="843"/>
      <c r="Q815" s="843"/>
    </row>
    <row r="816" spans="2:17" s="601" customFormat="1" ht="22.5">
      <c r="B816" s="711"/>
      <c r="C816" s="843"/>
      <c r="D816" s="843"/>
      <c r="E816" s="843"/>
      <c r="F816" s="843"/>
      <c r="G816" s="843"/>
      <c r="H816" s="843"/>
      <c r="I816" s="843"/>
      <c r="J816" s="843"/>
      <c r="K816" s="843"/>
      <c r="L816" s="843"/>
      <c r="M816" s="843"/>
      <c r="N816" s="843"/>
      <c r="O816" s="843"/>
      <c r="P816" s="843"/>
      <c r="Q816" s="843"/>
    </row>
    <row r="817" spans="2:17" s="601" customFormat="1" ht="22.5">
      <c r="B817" s="711"/>
      <c r="C817" s="843"/>
      <c r="D817" s="843"/>
      <c r="E817" s="843"/>
      <c r="F817" s="843"/>
      <c r="G817" s="843"/>
      <c r="H817" s="843"/>
      <c r="I817" s="843"/>
      <c r="J817" s="843"/>
      <c r="K817" s="843"/>
      <c r="L817" s="843"/>
      <c r="M817" s="843"/>
      <c r="N817" s="843"/>
      <c r="O817" s="843"/>
      <c r="P817" s="843"/>
      <c r="Q817" s="843"/>
    </row>
    <row r="818" spans="2:17" s="601" customFormat="1" ht="22.5">
      <c r="B818" s="711"/>
      <c r="C818" s="843"/>
      <c r="D818" s="843"/>
      <c r="E818" s="843"/>
      <c r="F818" s="843"/>
      <c r="G818" s="843"/>
      <c r="H818" s="843"/>
      <c r="I818" s="843"/>
      <c r="J818" s="843"/>
      <c r="K818" s="843"/>
      <c r="L818" s="843"/>
      <c r="M818" s="843"/>
      <c r="N818" s="843"/>
      <c r="O818" s="843"/>
      <c r="P818" s="843"/>
      <c r="Q818" s="843"/>
    </row>
    <row r="819" spans="2:17" s="601" customFormat="1" ht="22.5">
      <c r="B819" s="711"/>
      <c r="C819" s="843"/>
      <c r="D819" s="843"/>
      <c r="E819" s="843"/>
      <c r="F819" s="843"/>
      <c r="G819" s="843"/>
      <c r="H819" s="843"/>
      <c r="I819" s="843"/>
      <c r="J819" s="843"/>
      <c r="K819" s="843"/>
      <c r="L819" s="843"/>
      <c r="M819" s="843"/>
      <c r="N819" s="843"/>
      <c r="O819" s="843"/>
      <c r="P819" s="843"/>
      <c r="Q819" s="843"/>
    </row>
    <row r="820" spans="2:17" s="601" customFormat="1" ht="22.5">
      <c r="B820" s="711"/>
      <c r="C820" s="843"/>
      <c r="D820" s="843"/>
      <c r="E820" s="843"/>
      <c r="F820" s="843"/>
      <c r="G820" s="843"/>
      <c r="H820" s="843"/>
      <c r="I820" s="843"/>
      <c r="J820" s="843"/>
      <c r="K820" s="843"/>
      <c r="L820" s="843"/>
      <c r="M820" s="843"/>
      <c r="N820" s="843"/>
      <c r="O820" s="843"/>
      <c r="P820" s="843"/>
      <c r="Q820" s="843"/>
    </row>
    <row r="821" spans="2:17" s="601" customFormat="1" ht="22.5">
      <c r="B821" s="711"/>
      <c r="C821" s="843"/>
      <c r="D821" s="843"/>
      <c r="E821" s="843"/>
      <c r="F821" s="843"/>
      <c r="G821" s="843"/>
      <c r="H821" s="843"/>
      <c r="I821" s="843"/>
      <c r="J821" s="843"/>
      <c r="K821" s="843"/>
      <c r="L821" s="843"/>
      <c r="M821" s="843"/>
      <c r="N821" s="843"/>
      <c r="O821" s="843"/>
      <c r="P821" s="843"/>
      <c r="Q821" s="843"/>
    </row>
    <row r="822" spans="2:17" s="601" customFormat="1" ht="22.5">
      <c r="B822" s="711"/>
      <c r="C822" s="843"/>
      <c r="D822" s="843"/>
      <c r="E822" s="843"/>
      <c r="F822" s="843"/>
      <c r="G822" s="843"/>
      <c r="H822" s="843"/>
      <c r="I822" s="843"/>
      <c r="J822" s="843"/>
      <c r="K822" s="843"/>
      <c r="L822" s="843"/>
      <c r="M822" s="843"/>
      <c r="N822" s="843"/>
      <c r="O822" s="843"/>
      <c r="P822" s="843"/>
      <c r="Q822" s="843"/>
    </row>
    <row r="823" spans="2:17" s="601" customFormat="1" ht="22.5">
      <c r="B823" s="711"/>
      <c r="C823" s="843"/>
      <c r="D823" s="843"/>
      <c r="E823" s="843"/>
      <c r="F823" s="843"/>
      <c r="G823" s="843"/>
      <c r="H823" s="843"/>
      <c r="I823" s="843"/>
      <c r="J823" s="843"/>
      <c r="K823" s="843"/>
      <c r="L823" s="843"/>
      <c r="M823" s="843"/>
      <c r="N823" s="843"/>
      <c r="O823" s="843"/>
      <c r="P823" s="843"/>
      <c r="Q823" s="843"/>
    </row>
    <row r="824" spans="2:17" s="601" customFormat="1" ht="22.5">
      <c r="B824" s="711"/>
      <c r="C824" s="843"/>
      <c r="D824" s="843"/>
      <c r="E824" s="843"/>
      <c r="F824" s="843"/>
      <c r="G824" s="843"/>
      <c r="H824" s="843"/>
      <c r="I824" s="843"/>
      <c r="J824" s="843"/>
      <c r="K824" s="843"/>
      <c r="L824" s="843"/>
      <c r="M824" s="843"/>
      <c r="N824" s="843"/>
      <c r="O824" s="843"/>
      <c r="P824" s="843"/>
      <c r="Q824" s="843"/>
    </row>
    <row r="825" spans="2:17" s="601" customFormat="1" ht="22.5">
      <c r="B825" s="711"/>
      <c r="C825" s="843"/>
      <c r="D825" s="843"/>
      <c r="E825" s="843"/>
      <c r="F825" s="843"/>
      <c r="G825" s="843"/>
      <c r="H825" s="843"/>
      <c r="I825" s="843"/>
      <c r="J825" s="843"/>
      <c r="K825" s="843"/>
      <c r="L825" s="843"/>
      <c r="M825" s="843"/>
      <c r="N825" s="843"/>
      <c r="O825" s="843"/>
      <c r="P825" s="843"/>
      <c r="Q825" s="843"/>
    </row>
    <row r="826" spans="2:17" s="601" customFormat="1" ht="22.5">
      <c r="B826" s="711"/>
      <c r="C826" s="843"/>
      <c r="D826" s="843"/>
      <c r="E826" s="843"/>
      <c r="F826" s="843"/>
      <c r="G826" s="843"/>
      <c r="H826" s="843"/>
      <c r="I826" s="843"/>
      <c r="J826" s="843"/>
      <c r="K826" s="843"/>
      <c r="L826" s="843"/>
      <c r="M826" s="843"/>
      <c r="N826" s="843"/>
      <c r="O826" s="843"/>
      <c r="P826" s="843"/>
      <c r="Q826" s="843"/>
    </row>
    <row r="827" spans="2:17" s="601" customFormat="1" ht="22.5">
      <c r="B827" s="711"/>
      <c r="C827" s="843"/>
      <c r="D827" s="843"/>
      <c r="E827" s="843"/>
      <c r="F827" s="843"/>
      <c r="G827" s="843"/>
      <c r="H827" s="843"/>
      <c r="I827" s="843"/>
      <c r="J827" s="843"/>
      <c r="K827" s="843"/>
      <c r="L827" s="843"/>
      <c r="M827" s="843"/>
      <c r="N827" s="843"/>
      <c r="O827" s="843"/>
      <c r="P827" s="843"/>
      <c r="Q827" s="843"/>
    </row>
    <row r="828" spans="2:17" s="601" customFormat="1" ht="22.5">
      <c r="B828" s="711"/>
      <c r="C828" s="843"/>
      <c r="D828" s="843"/>
      <c r="E828" s="843"/>
      <c r="F828" s="843"/>
      <c r="G828" s="843"/>
      <c r="H828" s="843"/>
      <c r="I828" s="843"/>
      <c r="J828" s="843"/>
      <c r="K828" s="843"/>
      <c r="L828" s="843"/>
      <c r="M828" s="843"/>
      <c r="N828" s="843"/>
      <c r="O828" s="843"/>
      <c r="P828" s="843"/>
      <c r="Q828" s="843"/>
    </row>
    <row r="829" spans="2:17" s="601" customFormat="1" ht="22.5">
      <c r="B829" s="711"/>
      <c r="C829" s="843"/>
      <c r="D829" s="843"/>
      <c r="E829" s="843"/>
      <c r="F829" s="843"/>
      <c r="G829" s="843"/>
      <c r="H829" s="843"/>
      <c r="I829" s="843"/>
      <c r="J829" s="843"/>
      <c r="K829" s="843"/>
      <c r="L829" s="843"/>
      <c r="M829" s="843"/>
      <c r="N829" s="843"/>
      <c r="O829" s="843"/>
      <c r="P829" s="843"/>
      <c r="Q829" s="843"/>
    </row>
    <row r="830" spans="2:17" s="601" customFormat="1" ht="22.5">
      <c r="B830" s="711"/>
      <c r="C830" s="843"/>
      <c r="D830" s="843"/>
      <c r="E830" s="843"/>
      <c r="F830" s="843"/>
      <c r="G830" s="843"/>
      <c r="H830" s="843"/>
      <c r="I830" s="843"/>
      <c r="J830" s="843"/>
      <c r="K830" s="843"/>
      <c r="L830" s="843"/>
      <c r="M830" s="843"/>
      <c r="N830" s="843"/>
      <c r="O830" s="843"/>
      <c r="P830" s="843"/>
      <c r="Q830" s="843"/>
    </row>
    <row r="831" spans="2:17" s="601" customFormat="1" ht="22.5">
      <c r="B831" s="711"/>
      <c r="C831" s="843"/>
      <c r="D831" s="843"/>
      <c r="E831" s="843"/>
      <c r="F831" s="843"/>
      <c r="G831" s="843"/>
      <c r="H831" s="843"/>
      <c r="I831" s="843"/>
      <c r="J831" s="843"/>
      <c r="K831" s="843"/>
      <c r="L831" s="843"/>
      <c r="M831" s="843"/>
      <c r="N831" s="843"/>
      <c r="O831" s="843"/>
      <c r="P831" s="843"/>
      <c r="Q831" s="843"/>
    </row>
    <row r="832" spans="2:17" s="601" customFormat="1" ht="22.5">
      <c r="B832" s="711"/>
      <c r="C832" s="843"/>
      <c r="D832" s="843"/>
      <c r="E832" s="843"/>
      <c r="F832" s="843"/>
      <c r="G832" s="843"/>
      <c r="H832" s="843"/>
      <c r="I832" s="843"/>
      <c r="J832" s="843"/>
      <c r="K832" s="843"/>
      <c r="L832" s="843"/>
      <c r="M832" s="843"/>
      <c r="N832" s="843"/>
      <c r="O832" s="843"/>
      <c r="P832" s="843"/>
      <c r="Q832" s="843"/>
    </row>
    <row r="833" spans="2:17" s="601" customFormat="1" ht="22.5">
      <c r="B833" s="711"/>
      <c r="C833" s="843"/>
      <c r="D833" s="843"/>
      <c r="E833" s="843"/>
      <c r="F833" s="843"/>
      <c r="G833" s="843"/>
      <c r="H833" s="843"/>
      <c r="I833" s="843"/>
      <c r="J833" s="843"/>
      <c r="K833" s="843"/>
      <c r="L833" s="843"/>
      <c r="M833" s="843"/>
      <c r="N833" s="843"/>
      <c r="O833" s="843"/>
      <c r="P833" s="843"/>
      <c r="Q833" s="843"/>
    </row>
    <row r="834" spans="2:17" s="601" customFormat="1" ht="22.5">
      <c r="B834" s="711"/>
      <c r="C834" s="843"/>
      <c r="D834" s="843"/>
      <c r="E834" s="843"/>
      <c r="F834" s="843"/>
      <c r="G834" s="843"/>
      <c r="H834" s="843"/>
      <c r="I834" s="843"/>
      <c r="J834" s="843"/>
      <c r="K834" s="843"/>
      <c r="L834" s="843"/>
      <c r="M834" s="843"/>
      <c r="N834" s="843"/>
      <c r="O834" s="843"/>
      <c r="P834" s="843"/>
      <c r="Q834" s="843"/>
    </row>
    <row r="835" spans="2:17" s="601" customFormat="1" ht="22.5">
      <c r="B835" s="711"/>
      <c r="C835" s="843"/>
      <c r="D835" s="843"/>
      <c r="E835" s="843"/>
      <c r="F835" s="843"/>
      <c r="G835" s="843"/>
      <c r="H835" s="843"/>
      <c r="I835" s="843"/>
      <c r="J835" s="843"/>
      <c r="K835" s="843"/>
      <c r="L835" s="843"/>
      <c r="M835" s="843"/>
      <c r="N835" s="843"/>
      <c r="O835" s="843"/>
      <c r="P835" s="843"/>
      <c r="Q835" s="843"/>
    </row>
    <row r="836" spans="2:17" s="601" customFormat="1" ht="22.5">
      <c r="B836" s="711"/>
      <c r="C836" s="843"/>
      <c r="D836" s="843"/>
      <c r="E836" s="843"/>
      <c r="F836" s="843"/>
      <c r="G836" s="843"/>
      <c r="H836" s="843"/>
      <c r="I836" s="843"/>
      <c r="J836" s="843"/>
      <c r="K836" s="843"/>
      <c r="L836" s="843"/>
      <c r="M836" s="843"/>
      <c r="N836" s="843"/>
      <c r="O836" s="843"/>
      <c r="P836" s="843"/>
      <c r="Q836" s="843"/>
    </row>
    <row r="837" spans="2:17" s="601" customFormat="1" ht="22.5">
      <c r="B837" s="711"/>
      <c r="C837" s="843"/>
      <c r="D837" s="843"/>
      <c r="E837" s="843"/>
      <c r="F837" s="843"/>
      <c r="G837" s="843"/>
      <c r="H837" s="843"/>
      <c r="I837" s="843"/>
      <c r="J837" s="843"/>
      <c r="K837" s="843"/>
      <c r="L837" s="843"/>
      <c r="M837" s="843"/>
      <c r="N837" s="843"/>
      <c r="O837" s="843"/>
      <c r="P837" s="843"/>
      <c r="Q837" s="843"/>
    </row>
    <row r="838" spans="2:17" s="601" customFormat="1" ht="22.5">
      <c r="B838" s="711"/>
      <c r="C838" s="843"/>
      <c r="D838" s="843"/>
      <c r="E838" s="843"/>
      <c r="F838" s="843"/>
      <c r="G838" s="843"/>
      <c r="H838" s="843"/>
      <c r="I838" s="843"/>
      <c r="J838" s="843"/>
      <c r="K838" s="843"/>
      <c r="L838" s="843"/>
      <c r="M838" s="843"/>
      <c r="N838" s="843"/>
      <c r="O838" s="843"/>
      <c r="P838" s="843"/>
      <c r="Q838" s="843"/>
    </row>
    <row r="839" spans="2:17" s="601" customFormat="1" ht="22.5">
      <c r="B839" s="711"/>
      <c r="C839" s="843"/>
      <c r="D839" s="843"/>
      <c r="E839" s="843"/>
      <c r="F839" s="843"/>
      <c r="G839" s="843"/>
      <c r="H839" s="843"/>
      <c r="I839" s="843"/>
      <c r="J839" s="843"/>
      <c r="K839" s="843"/>
      <c r="L839" s="843"/>
      <c r="M839" s="843"/>
      <c r="N839" s="843"/>
      <c r="O839" s="843"/>
      <c r="P839" s="843"/>
      <c r="Q839" s="843"/>
    </row>
    <row r="840" spans="2:17" s="601" customFormat="1" ht="22.5">
      <c r="B840" s="711"/>
      <c r="C840" s="843"/>
      <c r="D840" s="843"/>
      <c r="E840" s="843"/>
      <c r="F840" s="843"/>
      <c r="G840" s="843"/>
      <c r="H840" s="843"/>
      <c r="I840" s="843"/>
      <c r="J840" s="843"/>
      <c r="K840" s="843"/>
      <c r="L840" s="843"/>
      <c r="M840" s="843"/>
      <c r="N840" s="843"/>
      <c r="O840" s="843"/>
      <c r="P840" s="843"/>
      <c r="Q840" s="843"/>
    </row>
    <row r="841" spans="2:17" s="601" customFormat="1" ht="22.5">
      <c r="B841" s="711"/>
      <c r="C841" s="843"/>
      <c r="D841" s="843"/>
      <c r="E841" s="843"/>
      <c r="F841" s="843"/>
      <c r="G841" s="843"/>
      <c r="H841" s="843"/>
      <c r="I841" s="843"/>
      <c r="J841" s="843"/>
      <c r="K841" s="843"/>
      <c r="L841" s="843"/>
      <c r="M841" s="843"/>
      <c r="N841" s="843"/>
      <c r="O841" s="843"/>
      <c r="P841" s="843"/>
      <c r="Q841" s="843"/>
    </row>
    <row r="842" spans="2:17" s="601" customFormat="1" ht="22.5">
      <c r="B842" s="711"/>
      <c r="C842" s="843"/>
      <c r="D842" s="843"/>
      <c r="E842" s="843"/>
      <c r="F842" s="843"/>
      <c r="G842" s="843"/>
      <c r="H842" s="843"/>
      <c r="I842" s="843"/>
      <c r="J842" s="843"/>
      <c r="K842" s="843"/>
      <c r="L842" s="843"/>
      <c r="M842" s="843"/>
      <c r="N842" s="843"/>
      <c r="O842" s="843"/>
      <c r="P842" s="843"/>
      <c r="Q842" s="843"/>
    </row>
    <row r="843" spans="2:17" s="601" customFormat="1" ht="22.5">
      <c r="B843" s="711"/>
      <c r="C843" s="843"/>
      <c r="D843" s="843"/>
      <c r="E843" s="843"/>
      <c r="F843" s="843"/>
      <c r="G843" s="843"/>
      <c r="H843" s="843"/>
      <c r="I843" s="843"/>
      <c r="J843" s="843"/>
      <c r="K843" s="843"/>
      <c r="L843" s="843"/>
      <c r="M843" s="843"/>
      <c r="N843" s="843"/>
      <c r="O843" s="843"/>
      <c r="P843" s="843"/>
      <c r="Q843" s="843"/>
    </row>
    <row r="844" spans="2:17" s="601" customFormat="1" ht="22.5">
      <c r="B844" s="711"/>
      <c r="C844" s="843"/>
      <c r="D844" s="843"/>
      <c r="E844" s="843"/>
      <c r="F844" s="843"/>
      <c r="G844" s="843"/>
      <c r="H844" s="843"/>
      <c r="I844" s="843"/>
      <c r="J844" s="843"/>
      <c r="K844" s="843"/>
      <c r="L844" s="843"/>
      <c r="M844" s="843"/>
      <c r="N844" s="843"/>
      <c r="O844" s="843"/>
      <c r="P844" s="843"/>
      <c r="Q844" s="843"/>
    </row>
    <row r="845" spans="2:17" s="601" customFormat="1" ht="22.5">
      <c r="B845" s="711"/>
      <c r="C845" s="843"/>
      <c r="D845" s="843"/>
      <c r="E845" s="843"/>
      <c r="F845" s="843"/>
      <c r="G845" s="843"/>
      <c r="H845" s="843"/>
      <c r="I845" s="843"/>
      <c r="J845" s="843"/>
      <c r="K845" s="843"/>
      <c r="L845" s="843"/>
      <c r="M845" s="843"/>
      <c r="N845" s="843"/>
      <c r="O845" s="843"/>
      <c r="P845" s="843"/>
      <c r="Q845" s="843"/>
    </row>
    <row r="846" spans="2:17" s="601" customFormat="1" ht="22.5">
      <c r="B846" s="711"/>
      <c r="C846" s="843"/>
      <c r="D846" s="843"/>
      <c r="E846" s="843"/>
      <c r="F846" s="843"/>
      <c r="G846" s="843"/>
      <c r="H846" s="843"/>
      <c r="I846" s="843"/>
      <c r="J846" s="843"/>
      <c r="K846" s="843"/>
      <c r="L846" s="843"/>
      <c r="M846" s="843"/>
      <c r="N846" s="843"/>
      <c r="O846" s="843"/>
      <c r="P846" s="843"/>
      <c r="Q846" s="843"/>
    </row>
    <row r="847" spans="2:17" s="601" customFormat="1" ht="22.5">
      <c r="B847" s="711"/>
      <c r="C847" s="843"/>
      <c r="D847" s="843"/>
      <c r="E847" s="843"/>
      <c r="F847" s="843"/>
      <c r="G847" s="843"/>
      <c r="H847" s="843"/>
      <c r="I847" s="843"/>
      <c r="J847" s="843"/>
      <c r="K847" s="843"/>
      <c r="L847" s="843"/>
      <c r="M847" s="843"/>
      <c r="N847" s="843"/>
      <c r="O847" s="843"/>
      <c r="P847" s="843"/>
      <c r="Q847" s="843"/>
    </row>
    <row r="848" spans="2:17" s="601" customFormat="1" ht="22.5">
      <c r="B848" s="711"/>
      <c r="C848" s="843"/>
      <c r="D848" s="843"/>
      <c r="E848" s="843"/>
      <c r="F848" s="843"/>
      <c r="G848" s="843"/>
      <c r="H848" s="843"/>
      <c r="I848" s="843"/>
      <c r="J848" s="843"/>
      <c r="K848" s="843"/>
      <c r="L848" s="843"/>
      <c r="M848" s="843"/>
      <c r="N848" s="843"/>
      <c r="O848" s="843"/>
      <c r="P848" s="843"/>
      <c r="Q848" s="843"/>
    </row>
    <row r="849" spans="2:17" s="601" customFormat="1" ht="22.5">
      <c r="B849" s="711"/>
      <c r="C849" s="843"/>
      <c r="D849" s="843"/>
      <c r="E849" s="843"/>
      <c r="F849" s="843"/>
      <c r="G849" s="843"/>
      <c r="H849" s="843"/>
      <c r="I849" s="843"/>
      <c r="J849" s="843"/>
      <c r="K849" s="843"/>
      <c r="L849" s="843"/>
      <c r="M849" s="843"/>
      <c r="N849" s="843"/>
      <c r="O849" s="843"/>
      <c r="P849" s="843"/>
      <c r="Q849" s="843"/>
    </row>
    <row r="850" spans="2:17" s="601" customFormat="1" ht="22.5">
      <c r="B850" s="711"/>
      <c r="C850" s="843"/>
      <c r="D850" s="843"/>
      <c r="E850" s="843"/>
      <c r="F850" s="843"/>
      <c r="G850" s="843"/>
      <c r="H850" s="843"/>
      <c r="I850" s="843"/>
      <c r="J850" s="843"/>
      <c r="K850" s="843"/>
      <c r="L850" s="843"/>
      <c r="M850" s="843"/>
      <c r="N850" s="843"/>
      <c r="O850" s="843"/>
      <c r="P850" s="843"/>
      <c r="Q850" s="843"/>
    </row>
    <row r="851" spans="2:17" s="601" customFormat="1" ht="22.5">
      <c r="B851" s="711"/>
      <c r="C851" s="843"/>
      <c r="D851" s="843"/>
      <c r="E851" s="843"/>
      <c r="F851" s="843"/>
      <c r="G851" s="843"/>
      <c r="H851" s="843"/>
      <c r="I851" s="843"/>
      <c r="J851" s="843"/>
      <c r="K851" s="843"/>
      <c r="L851" s="843"/>
      <c r="M851" s="843"/>
      <c r="N851" s="843"/>
      <c r="O851" s="843"/>
      <c r="P851" s="843"/>
      <c r="Q851" s="843"/>
    </row>
    <row r="852" spans="2:17" s="601" customFormat="1" ht="22.5">
      <c r="B852" s="711"/>
      <c r="C852" s="843"/>
      <c r="D852" s="843"/>
      <c r="E852" s="843"/>
      <c r="F852" s="843"/>
      <c r="G852" s="843"/>
      <c r="H852" s="843"/>
      <c r="I852" s="843"/>
      <c r="J852" s="843"/>
      <c r="K852" s="843"/>
      <c r="L852" s="843"/>
      <c r="M852" s="843"/>
      <c r="N852" s="843"/>
      <c r="O852" s="843"/>
      <c r="P852" s="843"/>
      <c r="Q852" s="843"/>
    </row>
    <row r="853" spans="2:17" s="601" customFormat="1" ht="22.5">
      <c r="B853" s="711"/>
      <c r="C853" s="843"/>
      <c r="D853" s="843"/>
      <c r="E853" s="843"/>
      <c r="F853" s="843"/>
      <c r="G853" s="843"/>
      <c r="H853" s="843"/>
      <c r="I853" s="843"/>
      <c r="J853" s="843"/>
      <c r="K853" s="843"/>
      <c r="L853" s="843"/>
      <c r="M853" s="843"/>
      <c r="N853" s="843"/>
      <c r="O853" s="843"/>
      <c r="P853" s="843"/>
      <c r="Q853" s="843"/>
    </row>
    <row r="854" spans="2:17" s="601" customFormat="1" ht="22.5">
      <c r="B854" s="711"/>
      <c r="C854" s="843"/>
      <c r="D854" s="843"/>
      <c r="E854" s="843"/>
      <c r="F854" s="843"/>
      <c r="G854" s="843"/>
      <c r="H854" s="843"/>
      <c r="I854" s="843"/>
      <c r="J854" s="843"/>
      <c r="K854" s="843"/>
      <c r="L854" s="843"/>
      <c r="M854" s="843"/>
      <c r="N854" s="843"/>
      <c r="O854" s="843"/>
      <c r="P854" s="843"/>
      <c r="Q854" s="843"/>
    </row>
    <row r="855" spans="2:17" s="601" customFormat="1" ht="22.5">
      <c r="B855" s="711"/>
      <c r="C855" s="843"/>
      <c r="D855" s="843"/>
      <c r="E855" s="843"/>
      <c r="F855" s="843"/>
      <c r="G855" s="843"/>
      <c r="H855" s="843"/>
      <c r="I855" s="843"/>
      <c r="J855" s="843"/>
      <c r="K855" s="843"/>
      <c r="L855" s="843"/>
      <c r="M855" s="843"/>
      <c r="N855" s="843"/>
      <c r="O855" s="843"/>
      <c r="P855" s="843"/>
      <c r="Q855" s="843"/>
    </row>
    <row r="856" spans="2:17" s="601" customFormat="1" ht="22.5">
      <c r="B856" s="711"/>
      <c r="C856" s="843"/>
      <c r="D856" s="843"/>
      <c r="E856" s="843"/>
      <c r="F856" s="843"/>
      <c r="G856" s="843"/>
      <c r="H856" s="843"/>
      <c r="I856" s="843"/>
      <c r="J856" s="843"/>
      <c r="K856" s="843"/>
      <c r="L856" s="843"/>
      <c r="M856" s="843"/>
      <c r="N856" s="843"/>
      <c r="O856" s="843"/>
      <c r="P856" s="843"/>
      <c r="Q856" s="843"/>
    </row>
    <row r="857" spans="2:17" s="601" customFormat="1" ht="22.5">
      <c r="B857" s="711"/>
      <c r="C857" s="843"/>
      <c r="D857" s="843"/>
      <c r="E857" s="843"/>
      <c r="F857" s="843"/>
      <c r="G857" s="843"/>
      <c r="H857" s="843"/>
      <c r="I857" s="843"/>
      <c r="J857" s="843"/>
      <c r="K857" s="843"/>
      <c r="L857" s="843"/>
      <c r="M857" s="843"/>
      <c r="N857" s="843"/>
      <c r="O857" s="843"/>
      <c r="P857" s="843"/>
      <c r="Q857" s="843"/>
    </row>
    <row r="858" spans="2:17" s="601" customFormat="1" ht="22.5">
      <c r="B858" s="711"/>
      <c r="C858" s="843"/>
      <c r="D858" s="843"/>
      <c r="E858" s="843"/>
      <c r="F858" s="843"/>
      <c r="G858" s="843"/>
      <c r="H858" s="843"/>
      <c r="I858" s="843"/>
      <c r="J858" s="843"/>
      <c r="K858" s="843"/>
      <c r="L858" s="843"/>
      <c r="M858" s="843"/>
      <c r="N858" s="843"/>
      <c r="O858" s="843"/>
      <c r="P858" s="843"/>
      <c r="Q858" s="843"/>
    </row>
    <row r="859" spans="2:17" s="601" customFormat="1" ht="22.5">
      <c r="B859" s="711"/>
      <c r="C859" s="843"/>
      <c r="D859" s="843"/>
      <c r="E859" s="843"/>
      <c r="F859" s="843"/>
      <c r="G859" s="843"/>
      <c r="H859" s="843"/>
      <c r="I859" s="843"/>
      <c r="J859" s="843"/>
      <c r="K859" s="843"/>
      <c r="L859" s="843"/>
      <c r="M859" s="843"/>
      <c r="N859" s="843"/>
      <c r="O859" s="843"/>
      <c r="P859" s="843"/>
      <c r="Q859" s="843"/>
    </row>
    <row r="860" spans="2:17" s="601" customFormat="1" ht="22.5">
      <c r="B860" s="711"/>
      <c r="C860" s="843"/>
      <c r="D860" s="843"/>
      <c r="E860" s="843"/>
      <c r="F860" s="843"/>
      <c r="G860" s="843"/>
      <c r="H860" s="843"/>
      <c r="I860" s="843"/>
      <c r="J860" s="843"/>
      <c r="K860" s="843"/>
      <c r="L860" s="843"/>
      <c r="M860" s="843"/>
      <c r="N860" s="843"/>
      <c r="O860" s="843"/>
      <c r="P860" s="843"/>
      <c r="Q860" s="843"/>
    </row>
    <row r="861" spans="2:17" s="601" customFormat="1" ht="22.5">
      <c r="B861" s="711"/>
      <c r="C861" s="843"/>
      <c r="D861" s="843"/>
      <c r="E861" s="843"/>
      <c r="F861" s="843"/>
      <c r="G861" s="843"/>
      <c r="H861" s="843"/>
      <c r="I861" s="843"/>
      <c r="J861" s="843"/>
      <c r="K861" s="843"/>
      <c r="L861" s="843"/>
      <c r="M861" s="843"/>
      <c r="N861" s="843"/>
      <c r="O861" s="843"/>
      <c r="P861" s="843"/>
      <c r="Q861" s="843"/>
    </row>
    <row r="862" spans="2:17" s="601" customFormat="1" ht="22.5">
      <c r="B862" s="711"/>
      <c r="C862" s="843"/>
      <c r="D862" s="843"/>
      <c r="E862" s="843"/>
      <c r="F862" s="843"/>
      <c r="G862" s="843"/>
      <c r="H862" s="843"/>
      <c r="I862" s="843"/>
      <c r="J862" s="843"/>
      <c r="K862" s="843"/>
      <c r="L862" s="843"/>
      <c r="M862" s="843"/>
      <c r="N862" s="843"/>
      <c r="O862" s="843"/>
      <c r="P862" s="843"/>
      <c r="Q862" s="843"/>
    </row>
    <row r="863" spans="2:17" s="601" customFormat="1" ht="22.5">
      <c r="B863" s="711"/>
      <c r="C863" s="843"/>
      <c r="D863" s="843"/>
      <c r="E863" s="843"/>
      <c r="F863" s="843"/>
      <c r="G863" s="843"/>
      <c r="H863" s="843"/>
      <c r="I863" s="843"/>
      <c r="J863" s="843"/>
      <c r="K863" s="843"/>
      <c r="L863" s="843"/>
      <c r="M863" s="843"/>
      <c r="N863" s="843"/>
      <c r="O863" s="843"/>
      <c r="P863" s="843"/>
      <c r="Q863" s="843"/>
    </row>
    <row r="864" spans="2:17" s="601" customFormat="1" ht="22.5">
      <c r="B864" s="711"/>
      <c r="C864" s="843"/>
      <c r="D864" s="843"/>
      <c r="E864" s="843"/>
      <c r="F864" s="843"/>
      <c r="G864" s="843"/>
      <c r="H864" s="843"/>
      <c r="I864" s="843"/>
      <c r="J864" s="843"/>
      <c r="K864" s="843"/>
      <c r="L864" s="843"/>
      <c r="M864" s="843"/>
      <c r="N864" s="843"/>
      <c r="O864" s="843"/>
      <c r="P864" s="843"/>
      <c r="Q864" s="843"/>
    </row>
    <row r="865" spans="2:17" s="601" customFormat="1" ht="22.5">
      <c r="B865" s="711"/>
      <c r="C865" s="843"/>
      <c r="D865" s="843"/>
      <c r="E865" s="843"/>
      <c r="F865" s="843"/>
      <c r="G865" s="843"/>
      <c r="H865" s="843"/>
      <c r="I865" s="843"/>
      <c r="J865" s="843"/>
      <c r="K865" s="843"/>
      <c r="L865" s="843"/>
      <c r="M865" s="843"/>
      <c r="N865" s="843"/>
      <c r="O865" s="843"/>
      <c r="P865" s="843"/>
      <c r="Q865" s="843"/>
    </row>
    <row r="866" spans="2:17" s="601" customFormat="1" ht="22.5">
      <c r="B866" s="711"/>
      <c r="C866" s="843"/>
      <c r="D866" s="843"/>
      <c r="E866" s="843"/>
      <c r="F866" s="843"/>
      <c r="G866" s="843"/>
      <c r="H866" s="843"/>
      <c r="I866" s="843"/>
      <c r="J866" s="843"/>
      <c r="K866" s="843"/>
      <c r="L866" s="843"/>
      <c r="M866" s="843"/>
      <c r="N866" s="843"/>
      <c r="O866" s="843"/>
      <c r="P866" s="843"/>
      <c r="Q866" s="843"/>
    </row>
    <row r="867" spans="2:17" s="601" customFormat="1" ht="22.5">
      <c r="B867" s="711"/>
      <c r="C867" s="843"/>
      <c r="D867" s="843"/>
      <c r="E867" s="843"/>
      <c r="F867" s="843"/>
      <c r="G867" s="843"/>
      <c r="H867" s="843"/>
      <c r="I867" s="843"/>
      <c r="J867" s="843"/>
      <c r="K867" s="843"/>
      <c r="L867" s="843"/>
      <c r="M867" s="843"/>
      <c r="N867" s="843"/>
      <c r="O867" s="843"/>
      <c r="P867" s="843"/>
      <c r="Q867" s="843"/>
    </row>
    <row r="868" spans="2:17" s="601" customFormat="1" ht="22.5">
      <c r="B868" s="711"/>
      <c r="C868" s="843"/>
      <c r="D868" s="843"/>
      <c r="E868" s="843"/>
      <c r="F868" s="843"/>
      <c r="G868" s="843"/>
      <c r="H868" s="843"/>
      <c r="I868" s="843"/>
      <c r="J868" s="843"/>
      <c r="K868" s="843"/>
      <c r="L868" s="843"/>
      <c r="M868" s="843"/>
      <c r="N868" s="843"/>
      <c r="O868" s="843"/>
      <c r="P868" s="843"/>
      <c r="Q868" s="843"/>
    </row>
    <row r="869" spans="2:17" s="601" customFormat="1" ht="22.5">
      <c r="B869" s="711"/>
      <c r="C869" s="843"/>
      <c r="D869" s="843"/>
      <c r="E869" s="843"/>
      <c r="F869" s="843"/>
      <c r="G869" s="843"/>
      <c r="H869" s="843"/>
      <c r="I869" s="843"/>
      <c r="J869" s="843"/>
      <c r="K869" s="843"/>
      <c r="L869" s="843"/>
      <c r="M869" s="843"/>
      <c r="N869" s="843"/>
      <c r="O869" s="843"/>
      <c r="P869" s="843"/>
      <c r="Q869" s="843"/>
    </row>
    <row r="870" spans="2:17" s="601" customFormat="1" ht="22.5">
      <c r="B870" s="711"/>
      <c r="C870" s="843"/>
      <c r="D870" s="843"/>
      <c r="E870" s="843"/>
      <c r="F870" s="843"/>
      <c r="G870" s="843"/>
      <c r="H870" s="843"/>
      <c r="I870" s="843"/>
      <c r="J870" s="843"/>
      <c r="K870" s="843"/>
      <c r="L870" s="843"/>
      <c r="M870" s="843"/>
      <c r="N870" s="843"/>
      <c r="O870" s="843"/>
      <c r="P870" s="843"/>
      <c r="Q870" s="843"/>
    </row>
    <row r="871" spans="2:17" s="601" customFormat="1" ht="22.5">
      <c r="B871" s="711"/>
      <c r="C871" s="843"/>
      <c r="D871" s="843"/>
      <c r="E871" s="843"/>
      <c r="F871" s="843"/>
      <c r="G871" s="843"/>
      <c r="H871" s="843"/>
      <c r="I871" s="843"/>
      <c r="J871" s="843"/>
      <c r="K871" s="843"/>
      <c r="L871" s="843"/>
      <c r="M871" s="843"/>
      <c r="N871" s="843"/>
      <c r="O871" s="843"/>
      <c r="P871" s="843"/>
      <c r="Q871" s="843"/>
    </row>
    <row r="872" spans="2:17" s="601" customFormat="1" ht="22.5">
      <c r="B872" s="711"/>
      <c r="C872" s="843"/>
      <c r="D872" s="843"/>
      <c r="E872" s="843"/>
      <c r="F872" s="843"/>
      <c r="G872" s="843"/>
      <c r="H872" s="843"/>
      <c r="I872" s="843"/>
      <c r="J872" s="843"/>
      <c r="K872" s="843"/>
      <c r="L872" s="843"/>
      <c r="M872" s="843"/>
      <c r="N872" s="843"/>
      <c r="O872" s="843"/>
      <c r="P872" s="843"/>
      <c r="Q872" s="843"/>
    </row>
    <row r="873" spans="2:17" s="601" customFormat="1" ht="22.5">
      <c r="B873" s="711"/>
      <c r="C873" s="843"/>
      <c r="D873" s="843"/>
      <c r="E873" s="843"/>
      <c r="F873" s="843"/>
      <c r="G873" s="843"/>
      <c r="H873" s="843"/>
      <c r="I873" s="843"/>
      <c r="J873" s="843"/>
      <c r="K873" s="843"/>
      <c r="L873" s="843"/>
      <c r="M873" s="843"/>
      <c r="N873" s="843"/>
      <c r="O873" s="843"/>
      <c r="P873" s="843"/>
      <c r="Q873" s="843"/>
    </row>
    <row r="874" spans="2:17" s="601" customFormat="1" ht="22.5">
      <c r="B874" s="711"/>
      <c r="C874" s="843"/>
      <c r="D874" s="843"/>
      <c r="E874" s="843"/>
      <c r="F874" s="843"/>
      <c r="G874" s="843"/>
      <c r="H874" s="843"/>
      <c r="I874" s="843"/>
      <c r="J874" s="843"/>
      <c r="K874" s="843"/>
      <c r="L874" s="843"/>
      <c r="M874" s="843"/>
      <c r="N874" s="843"/>
      <c r="O874" s="843"/>
      <c r="P874" s="843"/>
      <c r="Q874" s="843"/>
    </row>
    <row r="875" spans="2:17" s="601" customFormat="1" ht="22.5">
      <c r="B875" s="711"/>
      <c r="C875" s="843"/>
      <c r="D875" s="843"/>
      <c r="E875" s="843"/>
      <c r="F875" s="843"/>
      <c r="G875" s="843"/>
      <c r="H875" s="843"/>
      <c r="I875" s="843"/>
      <c r="J875" s="843"/>
      <c r="K875" s="843"/>
      <c r="L875" s="843"/>
      <c r="M875" s="843"/>
      <c r="N875" s="843"/>
      <c r="O875" s="843"/>
      <c r="P875" s="843"/>
      <c r="Q875" s="843"/>
    </row>
    <row r="876" spans="2:17" s="601" customFormat="1" ht="22.5">
      <c r="B876" s="711"/>
      <c r="C876" s="843"/>
      <c r="D876" s="843"/>
      <c r="E876" s="843"/>
      <c r="F876" s="843"/>
      <c r="G876" s="843"/>
      <c r="H876" s="843"/>
      <c r="I876" s="843"/>
      <c r="J876" s="843"/>
      <c r="K876" s="843"/>
      <c r="L876" s="843"/>
      <c r="M876" s="843"/>
      <c r="N876" s="843"/>
      <c r="O876" s="843"/>
      <c r="P876" s="843"/>
      <c r="Q876" s="843"/>
    </row>
    <row r="877" spans="2:17" s="601" customFormat="1" ht="22.5">
      <c r="B877" s="711"/>
      <c r="C877" s="843"/>
      <c r="D877" s="843"/>
      <c r="E877" s="843"/>
      <c r="F877" s="843"/>
      <c r="G877" s="843"/>
      <c r="H877" s="843"/>
      <c r="I877" s="843"/>
      <c r="J877" s="843"/>
      <c r="K877" s="843"/>
      <c r="L877" s="843"/>
      <c r="M877" s="843"/>
      <c r="N877" s="843"/>
      <c r="O877" s="843"/>
      <c r="P877" s="843"/>
      <c r="Q877" s="843"/>
    </row>
    <row r="878" spans="2:17" s="601" customFormat="1" ht="22.5">
      <c r="B878" s="711"/>
      <c r="C878" s="843"/>
      <c r="D878" s="843"/>
      <c r="E878" s="843"/>
      <c r="F878" s="843"/>
      <c r="G878" s="843"/>
      <c r="H878" s="843"/>
      <c r="I878" s="843"/>
      <c r="J878" s="843"/>
      <c r="K878" s="843"/>
      <c r="L878" s="843"/>
      <c r="M878" s="843"/>
      <c r="N878" s="843"/>
      <c r="O878" s="843"/>
      <c r="P878" s="843"/>
      <c r="Q878" s="843"/>
    </row>
    <row r="879" spans="2:17" s="601" customFormat="1" ht="22.5">
      <c r="B879" s="711"/>
      <c r="C879" s="843"/>
      <c r="D879" s="843"/>
      <c r="E879" s="843"/>
      <c r="F879" s="843"/>
      <c r="G879" s="843"/>
      <c r="H879" s="843"/>
      <c r="I879" s="843"/>
      <c r="J879" s="843"/>
      <c r="K879" s="843"/>
      <c r="L879" s="843"/>
      <c r="M879" s="843"/>
      <c r="N879" s="843"/>
      <c r="O879" s="843"/>
      <c r="P879" s="843"/>
      <c r="Q879" s="843"/>
    </row>
    <row r="880" spans="2:17" s="601" customFormat="1" ht="22.5">
      <c r="B880" s="711"/>
      <c r="C880" s="843"/>
      <c r="D880" s="843"/>
      <c r="E880" s="843"/>
      <c r="F880" s="843"/>
      <c r="G880" s="843"/>
      <c r="H880" s="843"/>
      <c r="I880" s="843"/>
      <c r="J880" s="843"/>
      <c r="K880" s="843"/>
      <c r="L880" s="843"/>
      <c r="M880" s="843"/>
      <c r="N880" s="843"/>
      <c r="O880" s="843"/>
      <c r="P880" s="843"/>
      <c r="Q880" s="843"/>
    </row>
    <row r="881" spans="2:17" s="601" customFormat="1" ht="22.5">
      <c r="B881" s="711"/>
      <c r="C881" s="843"/>
      <c r="D881" s="843"/>
      <c r="E881" s="843"/>
      <c r="F881" s="843"/>
      <c r="G881" s="843"/>
      <c r="H881" s="843"/>
      <c r="I881" s="843"/>
      <c r="J881" s="843"/>
      <c r="K881" s="843"/>
      <c r="L881" s="843"/>
      <c r="M881" s="843"/>
      <c r="N881" s="843"/>
      <c r="O881" s="843"/>
      <c r="P881" s="843"/>
      <c r="Q881" s="843"/>
    </row>
    <row r="882" spans="2:17" s="601" customFormat="1" ht="22.5">
      <c r="B882" s="711"/>
      <c r="C882" s="843"/>
      <c r="D882" s="843"/>
      <c r="E882" s="843"/>
      <c r="F882" s="843"/>
      <c r="G882" s="843"/>
      <c r="H882" s="843"/>
      <c r="I882" s="843"/>
      <c r="J882" s="843"/>
      <c r="K882" s="843"/>
      <c r="L882" s="843"/>
      <c r="M882" s="843"/>
      <c r="N882" s="843"/>
      <c r="O882" s="843"/>
      <c r="P882" s="843"/>
      <c r="Q882" s="843"/>
    </row>
    <row r="883" spans="2:17" s="601" customFormat="1" ht="22.5">
      <c r="B883" s="711"/>
      <c r="C883" s="843"/>
      <c r="D883" s="843"/>
      <c r="E883" s="843"/>
      <c r="F883" s="843"/>
      <c r="G883" s="843"/>
      <c r="H883" s="843"/>
      <c r="I883" s="843"/>
      <c r="J883" s="843"/>
      <c r="K883" s="843"/>
      <c r="L883" s="843"/>
      <c r="M883" s="843"/>
      <c r="N883" s="843"/>
      <c r="O883" s="843"/>
      <c r="P883" s="843"/>
      <c r="Q883" s="843"/>
    </row>
    <row r="884" spans="2:17" s="601" customFormat="1" ht="22.5">
      <c r="B884" s="711"/>
      <c r="C884" s="843"/>
      <c r="D884" s="843"/>
      <c r="E884" s="843"/>
      <c r="F884" s="843"/>
      <c r="G884" s="843"/>
      <c r="H884" s="843"/>
      <c r="I884" s="843"/>
      <c r="J884" s="843"/>
      <c r="K884" s="843"/>
      <c r="L884" s="843"/>
      <c r="M884" s="843"/>
      <c r="N884" s="843"/>
      <c r="O884" s="843"/>
      <c r="P884" s="843"/>
      <c r="Q884" s="843"/>
    </row>
    <row r="885" spans="2:17" s="601" customFormat="1" ht="22.5">
      <c r="B885" s="711"/>
      <c r="C885" s="843"/>
      <c r="D885" s="843"/>
      <c r="E885" s="843"/>
      <c r="F885" s="843"/>
      <c r="G885" s="843"/>
      <c r="H885" s="843"/>
      <c r="I885" s="843"/>
      <c r="J885" s="843"/>
      <c r="K885" s="843"/>
      <c r="L885" s="843"/>
      <c r="M885" s="843"/>
      <c r="N885" s="843"/>
      <c r="O885" s="843"/>
      <c r="P885" s="843"/>
      <c r="Q885" s="843"/>
    </row>
    <row r="886" spans="2:17" s="601" customFormat="1" ht="22.5">
      <c r="B886" s="711"/>
      <c r="C886" s="843"/>
      <c r="D886" s="843"/>
      <c r="E886" s="843"/>
      <c r="F886" s="843"/>
      <c r="G886" s="843"/>
      <c r="H886" s="843"/>
      <c r="I886" s="843"/>
      <c r="J886" s="843"/>
      <c r="K886" s="843"/>
      <c r="L886" s="843"/>
      <c r="M886" s="843"/>
      <c r="N886" s="843"/>
      <c r="O886" s="843"/>
      <c r="P886" s="843"/>
      <c r="Q886" s="843"/>
    </row>
    <row r="887" spans="2:17" s="601" customFormat="1" ht="22.5">
      <c r="B887" s="711"/>
      <c r="C887" s="843"/>
      <c r="D887" s="843"/>
      <c r="E887" s="843"/>
      <c r="F887" s="843"/>
      <c r="G887" s="843"/>
      <c r="H887" s="843"/>
      <c r="I887" s="843"/>
      <c r="J887" s="843"/>
      <c r="K887" s="843"/>
      <c r="L887" s="843"/>
      <c r="M887" s="843"/>
      <c r="N887" s="843"/>
      <c r="O887" s="843"/>
      <c r="P887" s="843"/>
      <c r="Q887" s="843"/>
    </row>
    <row r="888" spans="2:17" s="601" customFormat="1" ht="22.5">
      <c r="B888" s="711"/>
      <c r="C888" s="843"/>
      <c r="D888" s="843"/>
      <c r="E888" s="843"/>
      <c r="F888" s="843"/>
      <c r="G888" s="843"/>
      <c r="H888" s="843"/>
      <c r="I888" s="843"/>
      <c r="J888" s="843"/>
      <c r="K888" s="843"/>
      <c r="L888" s="843"/>
      <c r="M888" s="843"/>
      <c r="N888" s="843"/>
      <c r="O888" s="843"/>
      <c r="P888" s="843"/>
      <c r="Q888" s="843"/>
    </row>
    <row r="889" spans="2:17" s="601" customFormat="1" ht="22.5">
      <c r="B889" s="711"/>
      <c r="C889" s="843"/>
      <c r="D889" s="843"/>
      <c r="E889" s="843"/>
      <c r="F889" s="843"/>
      <c r="G889" s="843"/>
      <c r="H889" s="843"/>
      <c r="I889" s="843"/>
      <c r="J889" s="843"/>
      <c r="K889" s="843"/>
      <c r="L889" s="843"/>
      <c r="M889" s="843"/>
      <c r="N889" s="843"/>
      <c r="O889" s="843"/>
      <c r="P889" s="843"/>
      <c r="Q889" s="843"/>
    </row>
    <row r="890" spans="2:17" s="601" customFormat="1" ht="22.5">
      <c r="B890" s="711"/>
      <c r="C890" s="843"/>
      <c r="D890" s="843"/>
      <c r="E890" s="843"/>
      <c r="F890" s="843"/>
      <c r="G890" s="843"/>
      <c r="H890" s="843"/>
      <c r="I890" s="843"/>
      <c r="J890" s="843"/>
      <c r="K890" s="843"/>
      <c r="L890" s="843"/>
      <c r="M890" s="843"/>
      <c r="N890" s="843"/>
      <c r="O890" s="843"/>
      <c r="P890" s="843"/>
      <c r="Q890" s="843"/>
    </row>
    <row r="891" spans="2:17" s="601" customFormat="1" ht="22.5">
      <c r="B891" s="711"/>
      <c r="C891" s="843"/>
      <c r="D891" s="843"/>
      <c r="E891" s="843"/>
      <c r="F891" s="843"/>
      <c r="G891" s="843"/>
      <c r="H891" s="843"/>
      <c r="I891" s="843"/>
      <c r="J891" s="843"/>
      <c r="K891" s="843"/>
      <c r="L891" s="843"/>
      <c r="M891" s="843"/>
      <c r="N891" s="843"/>
      <c r="O891" s="843"/>
      <c r="P891" s="843"/>
      <c r="Q891" s="843"/>
    </row>
    <row r="892" spans="2:17" s="601" customFormat="1" ht="22.5">
      <c r="B892" s="711"/>
      <c r="C892" s="843"/>
      <c r="D892" s="843"/>
      <c r="E892" s="843"/>
      <c r="F892" s="843"/>
      <c r="G892" s="843"/>
      <c r="H892" s="843"/>
      <c r="I892" s="843"/>
      <c r="J892" s="843"/>
      <c r="K892" s="843"/>
      <c r="L892" s="843"/>
      <c r="M892" s="843"/>
      <c r="N892" s="843"/>
      <c r="O892" s="843"/>
      <c r="P892" s="843"/>
      <c r="Q892" s="843"/>
    </row>
    <row r="893" spans="2:17" s="601" customFormat="1" ht="22.5">
      <c r="B893" s="711"/>
      <c r="C893" s="843"/>
      <c r="D893" s="843"/>
      <c r="E893" s="843"/>
      <c r="F893" s="843"/>
      <c r="G893" s="843"/>
      <c r="H893" s="843"/>
      <c r="I893" s="843"/>
      <c r="J893" s="843"/>
      <c r="K893" s="843"/>
      <c r="L893" s="843"/>
      <c r="M893" s="843"/>
      <c r="N893" s="843"/>
      <c r="O893" s="843"/>
      <c r="P893" s="843"/>
      <c r="Q893" s="843"/>
    </row>
    <row r="894" spans="2:17" s="601" customFormat="1" ht="22.5">
      <c r="B894" s="711"/>
      <c r="C894" s="843"/>
      <c r="D894" s="843"/>
      <c r="E894" s="843"/>
      <c r="F894" s="843"/>
      <c r="G894" s="843"/>
      <c r="H894" s="843"/>
      <c r="I894" s="843"/>
      <c r="J894" s="843"/>
      <c r="K894" s="843"/>
      <c r="L894" s="843"/>
      <c r="M894" s="843"/>
      <c r="N894" s="843"/>
      <c r="O894" s="843"/>
      <c r="P894" s="843"/>
      <c r="Q894" s="843"/>
    </row>
    <row r="895" spans="2:17" s="601" customFormat="1" ht="22.5">
      <c r="B895" s="711"/>
      <c r="C895" s="843"/>
      <c r="D895" s="843"/>
      <c r="E895" s="843"/>
      <c r="F895" s="843"/>
      <c r="G895" s="843"/>
      <c r="H895" s="843"/>
      <c r="I895" s="843"/>
      <c r="J895" s="843"/>
      <c r="K895" s="843"/>
      <c r="L895" s="843"/>
      <c r="M895" s="843"/>
      <c r="N895" s="843"/>
      <c r="O895" s="843"/>
      <c r="P895" s="843"/>
      <c r="Q895" s="843"/>
    </row>
    <row r="896" spans="2:17" s="601" customFormat="1" ht="22.5">
      <c r="B896" s="711"/>
      <c r="C896" s="843"/>
      <c r="D896" s="843"/>
      <c r="E896" s="843"/>
      <c r="F896" s="843"/>
      <c r="G896" s="843"/>
      <c r="H896" s="843"/>
      <c r="I896" s="843"/>
      <c r="J896" s="843"/>
      <c r="K896" s="843"/>
      <c r="L896" s="843"/>
      <c r="M896" s="843"/>
      <c r="N896" s="843"/>
      <c r="O896" s="843"/>
      <c r="P896" s="843"/>
      <c r="Q896" s="843"/>
    </row>
    <row r="897" spans="2:17" s="601" customFormat="1" ht="22.5">
      <c r="B897" s="711"/>
      <c r="C897" s="843"/>
      <c r="D897" s="843"/>
      <c r="E897" s="843"/>
      <c r="F897" s="843"/>
      <c r="G897" s="843"/>
      <c r="H897" s="843"/>
      <c r="I897" s="843"/>
      <c r="J897" s="843"/>
      <c r="K897" s="843"/>
      <c r="L897" s="843"/>
      <c r="M897" s="843"/>
      <c r="N897" s="843"/>
      <c r="O897" s="843"/>
      <c r="P897" s="843"/>
      <c r="Q897" s="843"/>
    </row>
    <row r="898" spans="2:17" s="601" customFormat="1" ht="22.5">
      <c r="B898" s="711"/>
      <c r="C898" s="843"/>
      <c r="D898" s="843"/>
      <c r="E898" s="843"/>
      <c r="F898" s="843"/>
      <c r="G898" s="843"/>
      <c r="H898" s="843"/>
      <c r="I898" s="843"/>
      <c r="J898" s="843"/>
      <c r="K898" s="843"/>
      <c r="L898" s="843"/>
      <c r="M898" s="843"/>
      <c r="N898" s="843"/>
      <c r="O898" s="843"/>
      <c r="P898" s="843"/>
      <c r="Q898" s="843"/>
    </row>
    <row r="899" spans="2:17" s="601" customFormat="1" ht="22.5">
      <c r="B899" s="711"/>
      <c r="C899" s="843"/>
      <c r="D899" s="843"/>
      <c r="E899" s="843"/>
      <c r="F899" s="843"/>
      <c r="G899" s="843"/>
      <c r="H899" s="843"/>
      <c r="I899" s="843"/>
      <c r="J899" s="843"/>
      <c r="K899" s="843"/>
      <c r="L899" s="843"/>
      <c r="M899" s="843"/>
      <c r="N899" s="843"/>
      <c r="O899" s="843"/>
      <c r="P899" s="843"/>
      <c r="Q899" s="843"/>
    </row>
    <row r="900" spans="2:17" s="601" customFormat="1" ht="22.5">
      <c r="B900" s="711"/>
      <c r="C900" s="843"/>
      <c r="D900" s="843"/>
      <c r="E900" s="843"/>
      <c r="F900" s="843"/>
      <c r="G900" s="843"/>
      <c r="H900" s="843"/>
      <c r="I900" s="843"/>
      <c r="J900" s="843"/>
      <c r="K900" s="843"/>
      <c r="L900" s="843"/>
      <c r="M900" s="843"/>
      <c r="N900" s="843"/>
      <c r="O900" s="843"/>
      <c r="P900" s="843"/>
      <c r="Q900" s="843"/>
    </row>
    <row r="901" spans="2:17" s="601" customFormat="1" ht="22.5">
      <c r="B901" s="711"/>
      <c r="C901" s="843"/>
      <c r="D901" s="843"/>
      <c r="E901" s="843"/>
      <c r="F901" s="843"/>
      <c r="G901" s="843"/>
      <c r="H901" s="843"/>
      <c r="I901" s="843"/>
      <c r="J901" s="843"/>
      <c r="K901" s="843"/>
      <c r="L901" s="843"/>
      <c r="M901" s="843"/>
      <c r="N901" s="843"/>
      <c r="O901" s="843"/>
      <c r="P901" s="843"/>
      <c r="Q901" s="843"/>
    </row>
    <row r="902" spans="2:17" s="601" customFormat="1" ht="22.5">
      <c r="B902" s="711"/>
      <c r="C902" s="843"/>
      <c r="D902" s="843"/>
      <c r="E902" s="843"/>
      <c r="F902" s="843"/>
      <c r="G902" s="843"/>
      <c r="H902" s="843"/>
      <c r="I902" s="843"/>
      <c r="J902" s="843"/>
      <c r="K902" s="843"/>
      <c r="L902" s="843"/>
      <c r="M902" s="843"/>
      <c r="N902" s="843"/>
      <c r="O902" s="843"/>
      <c r="P902" s="843"/>
      <c r="Q902" s="843"/>
    </row>
    <row r="903" spans="2:17" s="601" customFormat="1" ht="22.5">
      <c r="B903" s="711"/>
      <c r="C903" s="843"/>
      <c r="D903" s="843"/>
      <c r="E903" s="843"/>
      <c r="F903" s="843"/>
      <c r="G903" s="843"/>
      <c r="H903" s="843"/>
      <c r="I903" s="843"/>
      <c r="J903" s="843"/>
      <c r="K903" s="843"/>
      <c r="L903" s="843"/>
      <c r="M903" s="843"/>
      <c r="N903" s="843"/>
      <c r="O903" s="843"/>
      <c r="P903" s="843"/>
      <c r="Q903" s="843"/>
    </row>
    <row r="904" spans="2:17" s="601" customFormat="1" ht="22.5">
      <c r="B904" s="711"/>
      <c r="C904" s="843"/>
      <c r="D904" s="843"/>
      <c r="E904" s="843"/>
      <c r="F904" s="843"/>
      <c r="G904" s="843"/>
      <c r="H904" s="843"/>
      <c r="I904" s="843"/>
      <c r="J904" s="843"/>
      <c r="K904" s="843"/>
      <c r="L904" s="843"/>
      <c r="M904" s="843"/>
      <c r="N904" s="843"/>
      <c r="O904" s="843"/>
      <c r="P904" s="843"/>
      <c r="Q904" s="843"/>
    </row>
    <row r="905" spans="2:17" s="601" customFormat="1" ht="22.5">
      <c r="B905" s="711"/>
      <c r="C905" s="843"/>
      <c r="D905" s="843"/>
      <c r="E905" s="843"/>
      <c r="F905" s="843"/>
      <c r="G905" s="843"/>
      <c r="H905" s="843"/>
      <c r="I905" s="843"/>
      <c r="J905" s="843"/>
      <c r="K905" s="843"/>
      <c r="L905" s="843"/>
      <c r="M905" s="843"/>
      <c r="N905" s="843"/>
      <c r="O905" s="843"/>
      <c r="P905" s="843"/>
      <c r="Q905" s="843"/>
    </row>
    <row r="906" spans="2:17" s="601" customFormat="1" ht="22.5">
      <c r="B906" s="711"/>
      <c r="C906" s="843"/>
      <c r="D906" s="843"/>
      <c r="E906" s="843"/>
      <c r="F906" s="843"/>
      <c r="G906" s="843"/>
      <c r="H906" s="843"/>
      <c r="I906" s="843"/>
      <c r="J906" s="843"/>
      <c r="K906" s="843"/>
      <c r="L906" s="843"/>
      <c r="M906" s="843"/>
      <c r="N906" s="843"/>
      <c r="O906" s="843"/>
      <c r="P906" s="843"/>
      <c r="Q906" s="843"/>
    </row>
    <row r="907" spans="2:17" s="601" customFormat="1" ht="22.5">
      <c r="B907" s="711"/>
      <c r="C907" s="843"/>
      <c r="D907" s="843"/>
      <c r="E907" s="843"/>
      <c r="F907" s="843"/>
      <c r="G907" s="843"/>
      <c r="H907" s="843"/>
      <c r="I907" s="843"/>
      <c r="J907" s="843"/>
      <c r="K907" s="843"/>
      <c r="L907" s="843"/>
      <c r="M907" s="843"/>
      <c r="N907" s="843"/>
      <c r="O907" s="843"/>
      <c r="P907" s="843"/>
      <c r="Q907" s="843"/>
    </row>
    <row r="908" spans="2:17" s="601" customFormat="1" ht="22.5">
      <c r="B908" s="711"/>
      <c r="C908" s="843"/>
      <c r="D908" s="843"/>
      <c r="E908" s="843"/>
      <c r="F908" s="843"/>
      <c r="G908" s="843"/>
      <c r="H908" s="843"/>
      <c r="I908" s="843"/>
      <c r="J908" s="843"/>
      <c r="K908" s="843"/>
      <c r="L908" s="843"/>
      <c r="M908" s="843"/>
      <c r="N908" s="843"/>
      <c r="O908" s="843"/>
      <c r="P908" s="843"/>
      <c r="Q908" s="843"/>
    </row>
    <row r="909" spans="2:17" s="601" customFormat="1" ht="22.5">
      <c r="B909" s="711"/>
      <c r="C909" s="843"/>
      <c r="D909" s="843"/>
      <c r="E909" s="843"/>
      <c r="F909" s="843"/>
      <c r="G909" s="843"/>
      <c r="H909" s="843"/>
      <c r="I909" s="843"/>
      <c r="J909" s="843"/>
      <c r="K909" s="843"/>
      <c r="L909" s="843"/>
      <c r="M909" s="843"/>
      <c r="N909" s="843"/>
      <c r="O909" s="843"/>
      <c r="P909" s="843"/>
      <c r="Q909" s="843"/>
    </row>
    <row r="910" spans="2:17" s="601" customFormat="1" ht="22.5">
      <c r="B910" s="711"/>
      <c r="C910" s="843"/>
      <c r="D910" s="843"/>
      <c r="E910" s="843"/>
      <c r="F910" s="843"/>
      <c r="G910" s="843"/>
      <c r="H910" s="843"/>
      <c r="I910" s="843"/>
      <c r="J910" s="843"/>
      <c r="K910" s="843"/>
      <c r="L910" s="843"/>
      <c r="M910" s="843"/>
      <c r="N910" s="843"/>
      <c r="O910" s="843"/>
      <c r="P910" s="843"/>
      <c r="Q910" s="843"/>
    </row>
    <row r="911" spans="2:17" s="601" customFormat="1" ht="22.5">
      <c r="B911" s="711"/>
      <c r="C911" s="843"/>
      <c r="D911" s="843"/>
      <c r="E911" s="843"/>
      <c r="F911" s="843"/>
      <c r="G911" s="843"/>
      <c r="H911" s="843"/>
      <c r="I911" s="843"/>
      <c r="J911" s="843"/>
      <c r="K911" s="843"/>
      <c r="L911" s="843"/>
      <c r="M911" s="843"/>
      <c r="N911" s="843"/>
      <c r="O911" s="843"/>
      <c r="P911" s="843"/>
      <c r="Q911" s="843"/>
    </row>
    <row r="912" spans="2:17" s="601" customFormat="1" ht="22.5">
      <c r="B912" s="711"/>
      <c r="C912" s="843"/>
      <c r="D912" s="843"/>
      <c r="E912" s="843"/>
      <c r="F912" s="843"/>
      <c r="G912" s="843"/>
      <c r="H912" s="843"/>
      <c r="I912" s="843"/>
      <c r="J912" s="843"/>
      <c r="K912" s="843"/>
      <c r="L912" s="843"/>
      <c r="M912" s="843"/>
      <c r="N912" s="843"/>
      <c r="O912" s="843"/>
      <c r="P912" s="843"/>
      <c r="Q912" s="843"/>
    </row>
    <row r="913" spans="2:17" s="601" customFormat="1" ht="22.5">
      <c r="B913" s="711"/>
      <c r="C913" s="843"/>
      <c r="D913" s="843"/>
      <c r="E913" s="843"/>
      <c r="F913" s="843"/>
      <c r="G913" s="843"/>
      <c r="H913" s="843"/>
      <c r="I913" s="843"/>
      <c r="J913" s="843"/>
      <c r="K913" s="843"/>
      <c r="L913" s="843"/>
      <c r="M913" s="843"/>
      <c r="N913" s="843"/>
      <c r="O913" s="843"/>
      <c r="P913" s="843"/>
      <c r="Q913" s="843"/>
    </row>
    <row r="914" spans="2:17" s="601" customFormat="1" ht="22.5">
      <c r="B914" s="711"/>
      <c r="C914" s="843"/>
      <c r="D914" s="843"/>
      <c r="E914" s="843"/>
      <c r="F914" s="843"/>
      <c r="G914" s="843"/>
      <c r="H914" s="843"/>
      <c r="I914" s="843"/>
      <c r="J914" s="843"/>
      <c r="K914" s="843"/>
      <c r="L914" s="843"/>
      <c r="M914" s="843"/>
      <c r="N914" s="843"/>
      <c r="O914" s="843"/>
      <c r="P914" s="843"/>
      <c r="Q914" s="843"/>
    </row>
    <row r="915" spans="2:17" s="601" customFormat="1" ht="22.5">
      <c r="B915" s="711"/>
      <c r="C915" s="843"/>
      <c r="D915" s="843"/>
      <c r="E915" s="843"/>
      <c r="F915" s="843"/>
      <c r="G915" s="843"/>
      <c r="H915" s="843"/>
      <c r="I915" s="843"/>
      <c r="J915" s="843"/>
      <c r="K915" s="843"/>
      <c r="L915" s="843"/>
      <c r="M915" s="843"/>
      <c r="N915" s="843"/>
      <c r="O915" s="843"/>
      <c r="P915" s="843"/>
      <c r="Q915" s="843"/>
    </row>
    <row r="916" spans="2:17" s="601" customFormat="1" ht="22.5">
      <c r="B916" s="711"/>
      <c r="C916" s="843"/>
      <c r="D916" s="843"/>
      <c r="E916" s="843"/>
      <c r="F916" s="843"/>
      <c r="G916" s="843"/>
      <c r="H916" s="843"/>
      <c r="I916" s="843"/>
      <c r="J916" s="843"/>
      <c r="K916" s="843"/>
      <c r="L916" s="843"/>
      <c r="M916" s="843"/>
      <c r="N916" s="843"/>
      <c r="O916" s="843"/>
      <c r="P916" s="843"/>
      <c r="Q916" s="843"/>
    </row>
    <row r="917" spans="2:17" s="601" customFormat="1" ht="22.5">
      <c r="B917" s="711"/>
      <c r="C917" s="843"/>
      <c r="D917" s="843"/>
      <c r="E917" s="843"/>
      <c r="F917" s="843"/>
      <c r="G917" s="843"/>
      <c r="H917" s="843"/>
      <c r="I917" s="843"/>
      <c r="J917" s="843"/>
      <c r="K917" s="843"/>
      <c r="L917" s="843"/>
      <c r="M917" s="843"/>
      <c r="N917" s="843"/>
      <c r="O917" s="843"/>
      <c r="P917" s="843"/>
      <c r="Q917" s="843"/>
    </row>
    <row r="918" spans="2:17" s="601" customFormat="1" ht="22.5">
      <c r="B918" s="711"/>
      <c r="C918" s="843"/>
      <c r="D918" s="843"/>
      <c r="E918" s="843"/>
      <c r="F918" s="843"/>
      <c r="G918" s="843"/>
      <c r="H918" s="843"/>
      <c r="I918" s="843"/>
      <c r="J918" s="843"/>
      <c r="K918" s="843"/>
      <c r="L918" s="843"/>
      <c r="M918" s="843"/>
      <c r="N918" s="843"/>
      <c r="O918" s="843"/>
      <c r="P918" s="843"/>
      <c r="Q918" s="843"/>
    </row>
    <row r="919" spans="2:17" s="601" customFormat="1" ht="22.5">
      <c r="B919" s="711"/>
      <c r="C919" s="843"/>
      <c r="D919" s="843"/>
      <c r="E919" s="843"/>
      <c r="F919" s="843"/>
      <c r="G919" s="843"/>
      <c r="H919" s="843"/>
      <c r="I919" s="843"/>
      <c r="J919" s="843"/>
      <c r="K919" s="843"/>
      <c r="L919" s="843"/>
      <c r="M919" s="843"/>
      <c r="N919" s="843"/>
      <c r="O919" s="843"/>
      <c r="P919" s="843"/>
      <c r="Q919" s="843"/>
    </row>
    <row r="920" spans="2:17" s="601" customFormat="1" ht="22.5">
      <c r="B920" s="711"/>
      <c r="C920" s="843"/>
      <c r="D920" s="843"/>
      <c r="E920" s="843"/>
      <c r="F920" s="843"/>
      <c r="G920" s="843"/>
      <c r="H920" s="843"/>
      <c r="I920" s="843"/>
      <c r="J920" s="843"/>
      <c r="K920" s="843"/>
      <c r="L920" s="843"/>
      <c r="M920" s="843"/>
      <c r="N920" s="843"/>
      <c r="O920" s="843"/>
      <c r="P920" s="843"/>
      <c r="Q920" s="843"/>
    </row>
    <row r="921" spans="2:17" s="601" customFormat="1" ht="22.5">
      <c r="B921" s="711"/>
      <c r="C921" s="843"/>
      <c r="D921" s="843"/>
      <c r="E921" s="843"/>
      <c r="F921" s="843"/>
      <c r="G921" s="843"/>
      <c r="H921" s="843"/>
      <c r="I921" s="843"/>
      <c r="J921" s="843"/>
      <c r="K921" s="843"/>
      <c r="L921" s="843"/>
      <c r="M921" s="843"/>
      <c r="N921" s="843"/>
      <c r="O921" s="843"/>
      <c r="P921" s="843"/>
      <c r="Q921" s="843"/>
    </row>
    <row r="922" spans="2:17" s="601" customFormat="1" ht="22.5">
      <c r="B922" s="711"/>
      <c r="C922" s="843"/>
      <c r="D922" s="843"/>
      <c r="E922" s="843"/>
      <c r="F922" s="843"/>
      <c r="G922" s="843"/>
      <c r="H922" s="843"/>
      <c r="I922" s="843"/>
      <c r="J922" s="843"/>
      <c r="K922" s="843"/>
      <c r="L922" s="843"/>
      <c r="M922" s="843"/>
      <c r="N922" s="843"/>
      <c r="O922" s="843"/>
      <c r="P922" s="843"/>
      <c r="Q922" s="843"/>
    </row>
    <row r="923" spans="2:17" s="601" customFormat="1" ht="22.5">
      <c r="B923" s="711"/>
      <c r="C923" s="843"/>
      <c r="D923" s="843"/>
      <c r="E923" s="843"/>
      <c r="F923" s="843"/>
      <c r="G923" s="843"/>
      <c r="H923" s="843"/>
      <c r="I923" s="843"/>
      <c r="J923" s="843"/>
      <c r="K923" s="843"/>
      <c r="L923" s="843"/>
      <c r="M923" s="843"/>
      <c r="N923" s="843"/>
      <c r="O923" s="843"/>
      <c r="P923" s="843"/>
      <c r="Q923" s="843"/>
    </row>
    <row r="924" spans="2:17" s="601" customFormat="1" ht="22.5">
      <c r="B924" s="711"/>
      <c r="C924" s="843"/>
      <c r="D924" s="843"/>
      <c r="E924" s="843"/>
      <c r="F924" s="843"/>
      <c r="G924" s="843"/>
      <c r="H924" s="843"/>
      <c r="I924" s="843"/>
      <c r="J924" s="843"/>
      <c r="K924" s="843"/>
      <c r="L924" s="843"/>
      <c r="M924" s="843"/>
      <c r="N924" s="843"/>
      <c r="O924" s="843"/>
      <c r="P924" s="843"/>
      <c r="Q924" s="843"/>
    </row>
    <row r="925" spans="2:17" s="601" customFormat="1" ht="22.5">
      <c r="B925" s="711"/>
      <c r="C925" s="843"/>
      <c r="D925" s="843"/>
      <c r="E925" s="843"/>
      <c r="F925" s="843"/>
      <c r="G925" s="843"/>
      <c r="H925" s="843"/>
      <c r="I925" s="843"/>
      <c r="J925" s="843"/>
      <c r="K925" s="843"/>
      <c r="L925" s="843"/>
      <c r="M925" s="843"/>
      <c r="N925" s="843"/>
      <c r="O925" s="843"/>
      <c r="P925" s="843"/>
      <c r="Q925" s="843"/>
    </row>
    <row r="926" spans="2:17" s="601" customFormat="1" ht="22.5">
      <c r="B926" s="711"/>
      <c r="C926" s="843"/>
      <c r="D926" s="843"/>
      <c r="E926" s="843"/>
      <c r="F926" s="843"/>
      <c r="G926" s="843"/>
      <c r="H926" s="843"/>
      <c r="I926" s="843"/>
      <c r="J926" s="843"/>
      <c r="K926" s="843"/>
      <c r="L926" s="843"/>
      <c r="M926" s="843"/>
      <c r="N926" s="843"/>
      <c r="O926" s="843"/>
      <c r="P926" s="843"/>
      <c r="Q926" s="843"/>
    </row>
    <row r="927" spans="2:17" s="601" customFormat="1" ht="22.5">
      <c r="B927" s="711"/>
      <c r="C927" s="843"/>
      <c r="D927" s="843"/>
      <c r="E927" s="843"/>
      <c r="F927" s="843"/>
      <c r="G927" s="843"/>
      <c r="H927" s="843"/>
      <c r="I927" s="843"/>
      <c r="J927" s="843"/>
      <c r="K927" s="843"/>
      <c r="L927" s="843"/>
      <c r="M927" s="843"/>
      <c r="N927" s="843"/>
      <c r="O927" s="843"/>
      <c r="P927" s="843"/>
      <c r="Q927" s="843"/>
    </row>
    <row r="928" spans="2:17" s="601" customFormat="1" ht="22.5">
      <c r="B928" s="711"/>
      <c r="C928" s="843"/>
      <c r="D928" s="843"/>
      <c r="E928" s="843"/>
      <c r="F928" s="843"/>
      <c r="G928" s="843"/>
      <c r="H928" s="843"/>
      <c r="I928" s="843"/>
      <c r="J928" s="843"/>
      <c r="K928" s="843"/>
      <c r="L928" s="843"/>
      <c r="M928" s="843"/>
      <c r="N928" s="843"/>
      <c r="O928" s="843"/>
      <c r="P928" s="843"/>
      <c r="Q928" s="843"/>
    </row>
    <row r="929" spans="2:17" s="601" customFormat="1" ht="22.5">
      <c r="B929" s="711"/>
      <c r="C929" s="843"/>
      <c r="D929" s="843"/>
      <c r="E929" s="843"/>
      <c r="F929" s="843"/>
      <c r="G929" s="843"/>
      <c r="H929" s="843"/>
      <c r="I929" s="843"/>
      <c r="J929" s="843"/>
      <c r="K929" s="843"/>
      <c r="L929" s="843"/>
      <c r="M929" s="843"/>
      <c r="N929" s="843"/>
      <c r="O929" s="843"/>
      <c r="P929" s="843"/>
      <c r="Q929" s="843"/>
    </row>
    <row r="930" spans="2:17" s="601" customFormat="1" ht="22.5">
      <c r="B930" s="711"/>
      <c r="C930" s="843"/>
      <c r="D930" s="843"/>
      <c r="E930" s="843"/>
      <c r="F930" s="843"/>
      <c r="G930" s="843"/>
      <c r="H930" s="843"/>
      <c r="I930" s="843"/>
      <c r="J930" s="843"/>
      <c r="K930" s="843"/>
      <c r="L930" s="843"/>
      <c r="M930" s="843"/>
      <c r="N930" s="843"/>
      <c r="O930" s="843"/>
      <c r="P930" s="843"/>
      <c r="Q930" s="843"/>
    </row>
    <row r="931" spans="2:17" s="601" customFormat="1" ht="22.5">
      <c r="B931" s="711"/>
      <c r="C931" s="843"/>
      <c r="D931" s="843"/>
      <c r="E931" s="843"/>
      <c r="F931" s="843"/>
      <c r="G931" s="843"/>
      <c r="H931" s="843"/>
      <c r="I931" s="843"/>
      <c r="J931" s="843"/>
      <c r="K931" s="843"/>
      <c r="L931" s="843"/>
      <c r="M931" s="843"/>
      <c r="N931" s="843"/>
      <c r="O931" s="843"/>
      <c r="P931" s="843"/>
      <c r="Q931" s="843"/>
    </row>
    <row r="932" spans="2:17" s="601" customFormat="1" ht="22.5">
      <c r="B932" s="711"/>
      <c r="C932" s="843"/>
      <c r="D932" s="843"/>
      <c r="E932" s="843"/>
      <c r="F932" s="843"/>
      <c r="G932" s="843"/>
      <c r="H932" s="843"/>
      <c r="I932" s="843"/>
      <c r="J932" s="843"/>
      <c r="K932" s="843"/>
      <c r="L932" s="843"/>
      <c r="M932" s="843"/>
      <c r="N932" s="843"/>
      <c r="O932" s="843"/>
      <c r="P932" s="843"/>
      <c r="Q932" s="843"/>
    </row>
    <row r="933" spans="2:17" s="601" customFormat="1" ht="22.5">
      <c r="B933" s="711"/>
      <c r="C933" s="843"/>
      <c r="D933" s="843"/>
      <c r="E933" s="843"/>
      <c r="F933" s="843"/>
      <c r="G933" s="843"/>
      <c r="H933" s="843"/>
      <c r="I933" s="843"/>
      <c r="J933" s="843"/>
      <c r="K933" s="843"/>
      <c r="L933" s="843"/>
      <c r="M933" s="843"/>
      <c r="N933" s="843"/>
      <c r="O933" s="843"/>
      <c r="P933" s="843"/>
      <c r="Q933" s="843"/>
    </row>
    <row r="934" spans="2:17" s="601" customFormat="1" ht="22.5">
      <c r="B934" s="711"/>
      <c r="C934" s="843"/>
      <c r="D934" s="843"/>
      <c r="E934" s="843"/>
      <c r="F934" s="843"/>
      <c r="G934" s="843"/>
      <c r="H934" s="843"/>
      <c r="I934" s="843"/>
      <c r="J934" s="843"/>
      <c r="K934" s="843"/>
      <c r="L934" s="843"/>
      <c r="M934" s="843"/>
      <c r="N934" s="843"/>
      <c r="O934" s="843"/>
      <c r="P934" s="843"/>
      <c r="Q934" s="843"/>
    </row>
    <row r="935" spans="2:17" s="601" customFormat="1" ht="22.5">
      <c r="B935" s="711"/>
      <c r="C935" s="843"/>
      <c r="D935" s="843"/>
      <c r="E935" s="843"/>
      <c r="F935" s="843"/>
      <c r="G935" s="843"/>
      <c r="H935" s="843"/>
      <c r="I935" s="843"/>
      <c r="J935" s="843"/>
      <c r="K935" s="843"/>
      <c r="L935" s="843"/>
      <c r="M935" s="843"/>
      <c r="N935" s="843"/>
      <c r="O935" s="843"/>
      <c r="P935" s="843"/>
      <c r="Q935" s="843"/>
    </row>
    <row r="936" spans="2:17" s="601" customFormat="1" ht="22.5">
      <c r="B936" s="711"/>
      <c r="C936" s="843"/>
      <c r="D936" s="843"/>
      <c r="E936" s="843"/>
      <c r="F936" s="843"/>
      <c r="G936" s="843"/>
      <c r="H936" s="843"/>
      <c r="I936" s="843"/>
      <c r="J936" s="843"/>
      <c r="K936" s="843"/>
      <c r="L936" s="843"/>
      <c r="M936" s="843"/>
      <c r="N936" s="843"/>
      <c r="O936" s="843"/>
      <c r="P936" s="843"/>
      <c r="Q936" s="843"/>
    </row>
    <row r="937" spans="2:17" s="601" customFormat="1" ht="22.5">
      <c r="B937" s="711"/>
      <c r="C937" s="843"/>
      <c r="D937" s="843"/>
      <c r="E937" s="843"/>
      <c r="F937" s="843"/>
      <c r="G937" s="843"/>
      <c r="H937" s="843"/>
      <c r="I937" s="843"/>
      <c r="J937" s="843"/>
      <c r="K937" s="843"/>
      <c r="L937" s="843"/>
      <c r="M937" s="843"/>
      <c r="N937" s="843"/>
      <c r="O937" s="843"/>
      <c r="P937" s="843"/>
      <c r="Q937" s="843"/>
    </row>
    <row r="938" spans="2:17" s="601" customFormat="1" ht="22.5">
      <c r="B938" s="711"/>
      <c r="C938" s="843"/>
      <c r="D938" s="843"/>
      <c r="E938" s="843"/>
      <c r="F938" s="843"/>
      <c r="G938" s="843"/>
      <c r="H938" s="843"/>
      <c r="I938" s="843"/>
      <c r="J938" s="843"/>
      <c r="K938" s="843"/>
      <c r="L938" s="843"/>
      <c r="M938" s="843"/>
      <c r="N938" s="843"/>
      <c r="O938" s="843"/>
      <c r="P938" s="843"/>
      <c r="Q938" s="843"/>
    </row>
    <row r="939" spans="2:17" s="601" customFormat="1" ht="22.5">
      <c r="B939" s="711"/>
      <c r="C939" s="843"/>
      <c r="D939" s="843"/>
      <c r="E939" s="843"/>
      <c r="F939" s="843"/>
      <c r="G939" s="843"/>
      <c r="H939" s="843"/>
      <c r="I939" s="843"/>
      <c r="J939" s="843"/>
      <c r="K939" s="843"/>
      <c r="L939" s="843"/>
      <c r="M939" s="843"/>
      <c r="N939" s="843"/>
      <c r="O939" s="843"/>
      <c r="P939" s="843"/>
      <c r="Q939" s="843"/>
    </row>
    <row r="940" spans="2:17" s="601" customFormat="1" ht="22.5">
      <c r="B940" s="711"/>
      <c r="C940" s="843"/>
      <c r="D940" s="843"/>
      <c r="E940" s="843"/>
      <c r="F940" s="843"/>
      <c r="G940" s="843"/>
      <c r="H940" s="843"/>
      <c r="I940" s="843"/>
      <c r="J940" s="843"/>
      <c r="K940" s="843"/>
      <c r="L940" s="843"/>
      <c r="M940" s="843"/>
      <c r="N940" s="843"/>
      <c r="O940" s="843"/>
      <c r="P940" s="843"/>
      <c r="Q940" s="843"/>
    </row>
    <row r="941" spans="2:17" s="601" customFormat="1" ht="22.5">
      <c r="B941" s="711"/>
      <c r="C941" s="843"/>
      <c r="D941" s="843"/>
      <c r="E941" s="843"/>
      <c r="F941" s="843"/>
      <c r="G941" s="843"/>
      <c r="H941" s="843"/>
      <c r="I941" s="843"/>
      <c r="J941" s="843"/>
      <c r="K941" s="843"/>
      <c r="L941" s="843"/>
      <c r="M941" s="843"/>
      <c r="N941" s="843"/>
      <c r="O941" s="843"/>
      <c r="P941" s="843"/>
      <c r="Q941" s="843"/>
    </row>
    <row r="942" spans="2:17" s="601" customFormat="1" ht="22.5">
      <c r="B942" s="711"/>
      <c r="C942" s="843"/>
      <c r="D942" s="843"/>
      <c r="E942" s="843"/>
      <c r="F942" s="843"/>
      <c r="G942" s="843"/>
      <c r="H942" s="843"/>
      <c r="I942" s="843"/>
      <c r="J942" s="843"/>
      <c r="K942" s="843"/>
      <c r="L942" s="843"/>
      <c r="M942" s="843"/>
      <c r="N942" s="843"/>
      <c r="O942" s="843"/>
      <c r="P942" s="843"/>
      <c r="Q942" s="843"/>
    </row>
    <row r="943" spans="2:17" s="601" customFormat="1" ht="22.5">
      <c r="B943" s="711"/>
      <c r="C943" s="843"/>
      <c r="D943" s="843"/>
      <c r="E943" s="843"/>
      <c r="F943" s="843"/>
      <c r="G943" s="843"/>
      <c r="H943" s="843"/>
      <c r="I943" s="843"/>
      <c r="J943" s="843"/>
      <c r="K943" s="843"/>
      <c r="L943" s="843"/>
      <c r="M943" s="843"/>
      <c r="N943" s="843"/>
      <c r="O943" s="843"/>
      <c r="P943" s="843"/>
      <c r="Q943" s="843"/>
    </row>
    <row r="944" spans="2:17" s="601" customFormat="1" ht="22.5">
      <c r="B944" s="711"/>
      <c r="C944" s="843"/>
      <c r="D944" s="843"/>
      <c r="E944" s="843"/>
      <c r="F944" s="843"/>
      <c r="G944" s="843"/>
      <c r="H944" s="843"/>
      <c r="I944" s="843"/>
      <c r="J944" s="843"/>
      <c r="K944" s="843"/>
      <c r="L944" s="843"/>
      <c r="M944" s="843"/>
      <c r="N944" s="843"/>
      <c r="O944" s="843"/>
      <c r="P944" s="843"/>
      <c r="Q944" s="843"/>
    </row>
    <row r="945" spans="2:17" s="601" customFormat="1" ht="22.5">
      <c r="B945" s="711"/>
      <c r="C945" s="843"/>
      <c r="D945" s="843"/>
      <c r="E945" s="843"/>
      <c r="F945" s="843"/>
      <c r="G945" s="843"/>
      <c r="H945" s="843"/>
      <c r="I945" s="843"/>
      <c r="J945" s="843"/>
      <c r="K945" s="843"/>
      <c r="L945" s="843"/>
      <c r="M945" s="843"/>
      <c r="N945" s="843"/>
      <c r="O945" s="843"/>
      <c r="P945" s="843"/>
      <c r="Q945" s="843"/>
    </row>
    <row r="946" spans="2:17" s="601" customFormat="1" ht="22.5">
      <c r="B946" s="711"/>
      <c r="C946" s="843"/>
      <c r="D946" s="843"/>
      <c r="E946" s="843"/>
      <c r="F946" s="843"/>
      <c r="G946" s="843"/>
      <c r="H946" s="843"/>
      <c r="I946" s="843"/>
      <c r="J946" s="843"/>
      <c r="K946" s="843"/>
      <c r="L946" s="843"/>
      <c r="M946" s="843"/>
      <c r="N946" s="843"/>
      <c r="O946" s="843"/>
      <c r="P946" s="843"/>
      <c r="Q946" s="843"/>
    </row>
    <row r="947" spans="2:17" s="601" customFormat="1" ht="22.5">
      <c r="B947" s="711"/>
      <c r="C947" s="843"/>
      <c r="D947" s="843"/>
      <c r="E947" s="843"/>
      <c r="F947" s="843"/>
      <c r="G947" s="843"/>
      <c r="H947" s="843"/>
      <c r="I947" s="843"/>
      <c r="J947" s="843"/>
      <c r="K947" s="843"/>
      <c r="L947" s="843"/>
      <c r="M947" s="843"/>
      <c r="N947" s="843"/>
      <c r="O947" s="843"/>
      <c r="P947" s="843"/>
      <c r="Q947" s="843"/>
    </row>
    <row r="948" spans="2:17" s="601" customFormat="1" ht="22.5">
      <c r="B948" s="711"/>
      <c r="C948" s="843"/>
      <c r="D948" s="843"/>
      <c r="E948" s="843"/>
      <c r="F948" s="843"/>
      <c r="G948" s="843"/>
      <c r="H948" s="843"/>
      <c r="I948" s="843"/>
      <c r="J948" s="843"/>
      <c r="K948" s="843"/>
      <c r="L948" s="843"/>
      <c r="M948" s="843"/>
      <c r="N948" s="843"/>
      <c r="O948" s="843"/>
      <c r="P948" s="843"/>
      <c r="Q948" s="843"/>
    </row>
    <row r="949" spans="2:17" s="601" customFormat="1" ht="22.5">
      <c r="B949" s="711"/>
      <c r="C949" s="843"/>
      <c r="D949" s="843"/>
      <c r="E949" s="843"/>
      <c r="F949" s="843"/>
      <c r="G949" s="843"/>
      <c r="H949" s="843"/>
      <c r="I949" s="843"/>
      <c r="J949" s="843"/>
      <c r="K949" s="843"/>
      <c r="L949" s="843"/>
      <c r="M949" s="843"/>
      <c r="N949" s="843"/>
      <c r="O949" s="843"/>
      <c r="P949" s="843"/>
      <c r="Q949" s="843"/>
    </row>
    <row r="950" spans="2:17" s="601" customFormat="1" ht="22.5">
      <c r="B950" s="711"/>
      <c r="C950" s="843"/>
      <c r="D950" s="843"/>
      <c r="E950" s="843"/>
      <c r="F950" s="843"/>
      <c r="G950" s="843"/>
      <c r="H950" s="843"/>
      <c r="I950" s="843"/>
      <c r="J950" s="843"/>
      <c r="K950" s="843"/>
      <c r="L950" s="843"/>
      <c r="M950" s="843"/>
      <c r="N950" s="843"/>
      <c r="O950" s="843"/>
      <c r="P950" s="843"/>
      <c r="Q950" s="843"/>
    </row>
    <row r="951" spans="2:17" s="601" customFormat="1" ht="22.5">
      <c r="B951" s="711"/>
      <c r="C951" s="843"/>
      <c r="D951" s="843"/>
      <c r="E951" s="843"/>
      <c r="F951" s="843"/>
      <c r="G951" s="843"/>
      <c r="H951" s="843"/>
      <c r="I951" s="843"/>
      <c r="J951" s="843"/>
      <c r="K951" s="843"/>
      <c r="L951" s="843"/>
      <c r="M951" s="843"/>
      <c r="N951" s="843"/>
      <c r="O951" s="843"/>
      <c r="P951" s="843"/>
      <c r="Q951" s="843"/>
    </row>
    <row r="952" spans="2:17" s="601" customFormat="1" ht="22.5">
      <c r="B952" s="711"/>
      <c r="C952" s="843"/>
      <c r="D952" s="843"/>
      <c r="E952" s="843"/>
      <c r="F952" s="843"/>
      <c r="G952" s="843"/>
      <c r="H952" s="843"/>
      <c r="I952" s="843"/>
      <c r="J952" s="843"/>
      <c r="K952" s="843"/>
      <c r="L952" s="843"/>
      <c r="M952" s="843"/>
      <c r="N952" s="843"/>
      <c r="O952" s="843"/>
      <c r="P952" s="843"/>
      <c r="Q952" s="843"/>
    </row>
    <row r="953" spans="2:17" s="601" customFormat="1" ht="22.5">
      <c r="B953" s="711"/>
      <c r="C953" s="843"/>
      <c r="D953" s="843"/>
      <c r="E953" s="843"/>
      <c r="F953" s="843"/>
      <c r="G953" s="843"/>
      <c r="H953" s="843"/>
      <c r="I953" s="843"/>
      <c r="J953" s="843"/>
      <c r="K953" s="843"/>
      <c r="L953" s="843"/>
      <c r="M953" s="843"/>
      <c r="N953" s="843"/>
      <c r="O953" s="843"/>
      <c r="P953" s="843"/>
      <c r="Q953" s="843"/>
    </row>
    <row r="954" spans="2:17" s="601" customFormat="1" ht="22.5">
      <c r="B954" s="711"/>
      <c r="C954" s="843"/>
      <c r="D954" s="843"/>
      <c r="E954" s="843"/>
      <c r="F954" s="843"/>
      <c r="G954" s="843"/>
      <c r="H954" s="843"/>
      <c r="I954" s="843"/>
      <c r="J954" s="843"/>
      <c r="K954" s="843"/>
      <c r="L954" s="843"/>
      <c r="M954" s="843"/>
      <c r="N954" s="843"/>
      <c r="O954" s="843"/>
      <c r="P954" s="843"/>
      <c r="Q954" s="843"/>
    </row>
    <row r="955" spans="2:17" s="601" customFormat="1" ht="22.5">
      <c r="B955" s="711"/>
      <c r="C955" s="843"/>
      <c r="D955" s="843"/>
      <c r="E955" s="843"/>
      <c r="F955" s="843"/>
      <c r="G955" s="843"/>
      <c r="H955" s="843"/>
      <c r="I955" s="843"/>
      <c r="J955" s="843"/>
      <c r="K955" s="843"/>
      <c r="L955" s="843"/>
      <c r="M955" s="843"/>
      <c r="N955" s="843"/>
      <c r="O955" s="843"/>
      <c r="P955" s="843"/>
      <c r="Q955" s="843"/>
    </row>
    <row r="956" spans="2:17" s="601" customFormat="1" ht="22.5">
      <c r="B956" s="711"/>
      <c r="C956" s="843"/>
      <c r="D956" s="843"/>
      <c r="E956" s="843"/>
      <c r="F956" s="843"/>
      <c r="G956" s="843"/>
      <c r="H956" s="843"/>
      <c r="I956" s="843"/>
      <c r="J956" s="843"/>
      <c r="K956" s="843"/>
      <c r="L956" s="843"/>
      <c r="M956" s="843"/>
      <c r="N956" s="843"/>
      <c r="O956" s="843"/>
      <c r="P956" s="843"/>
      <c r="Q956" s="843"/>
    </row>
    <row r="957" spans="2:17" s="601" customFormat="1" ht="22.5">
      <c r="B957" s="711"/>
      <c r="C957" s="843"/>
      <c r="D957" s="843"/>
      <c r="E957" s="843"/>
      <c r="F957" s="843"/>
      <c r="G957" s="843"/>
      <c r="H957" s="843"/>
      <c r="I957" s="843"/>
      <c r="J957" s="843"/>
      <c r="K957" s="843"/>
      <c r="L957" s="843"/>
      <c r="M957" s="843"/>
      <c r="N957" s="843"/>
      <c r="O957" s="843"/>
      <c r="P957" s="843"/>
      <c r="Q957" s="843"/>
    </row>
    <row r="958" spans="2:17" s="601" customFormat="1" ht="22.5">
      <c r="B958" s="711"/>
      <c r="C958" s="843"/>
      <c r="D958" s="843"/>
      <c r="E958" s="843"/>
      <c r="F958" s="843"/>
      <c r="G958" s="843"/>
      <c r="H958" s="843"/>
      <c r="I958" s="843"/>
      <c r="J958" s="843"/>
      <c r="K958" s="843"/>
      <c r="L958" s="843"/>
      <c r="M958" s="843"/>
      <c r="N958" s="843"/>
      <c r="O958" s="843"/>
      <c r="P958" s="843"/>
      <c r="Q958" s="843"/>
    </row>
    <row r="959" spans="2:17" s="601" customFormat="1" ht="22.5">
      <c r="B959" s="711"/>
      <c r="C959" s="843"/>
      <c r="D959" s="843"/>
      <c r="E959" s="843"/>
      <c r="F959" s="843"/>
      <c r="G959" s="843"/>
      <c r="H959" s="843"/>
      <c r="I959" s="843"/>
      <c r="J959" s="843"/>
      <c r="K959" s="843"/>
      <c r="L959" s="843"/>
      <c r="M959" s="843"/>
      <c r="N959" s="843"/>
      <c r="O959" s="843"/>
      <c r="P959" s="843"/>
      <c r="Q959" s="843"/>
    </row>
    <row r="960" spans="2:17" s="601" customFormat="1" ht="22.5">
      <c r="B960" s="711"/>
      <c r="C960" s="843"/>
      <c r="D960" s="843"/>
      <c r="E960" s="843"/>
      <c r="F960" s="843"/>
      <c r="G960" s="843"/>
      <c r="H960" s="843"/>
      <c r="I960" s="843"/>
      <c r="J960" s="843"/>
      <c r="K960" s="843"/>
      <c r="L960" s="843"/>
      <c r="M960" s="843"/>
      <c r="N960" s="843"/>
      <c r="O960" s="843"/>
      <c r="P960" s="843"/>
      <c r="Q960" s="843"/>
    </row>
    <row r="961" spans="2:17" s="601" customFormat="1" ht="22.5">
      <c r="B961" s="711"/>
      <c r="C961" s="843"/>
      <c r="D961" s="843"/>
      <c r="E961" s="843"/>
      <c r="F961" s="843"/>
      <c r="G961" s="843"/>
      <c r="H961" s="843"/>
      <c r="I961" s="843"/>
      <c r="J961" s="843"/>
      <c r="K961" s="843"/>
      <c r="L961" s="843"/>
      <c r="M961" s="843"/>
      <c r="N961" s="843"/>
      <c r="O961" s="843"/>
      <c r="P961" s="843"/>
      <c r="Q961" s="843"/>
    </row>
    <row r="962" spans="2:17" s="601" customFormat="1" ht="22.5">
      <c r="B962" s="711"/>
      <c r="C962" s="843"/>
      <c r="D962" s="843"/>
      <c r="E962" s="843"/>
      <c r="F962" s="843"/>
      <c r="G962" s="843"/>
      <c r="H962" s="843"/>
      <c r="I962" s="843"/>
      <c r="J962" s="843"/>
      <c r="K962" s="843"/>
      <c r="L962" s="843"/>
      <c r="M962" s="843"/>
      <c r="N962" s="843"/>
      <c r="O962" s="843"/>
      <c r="P962" s="843"/>
      <c r="Q962" s="843"/>
    </row>
    <row r="963" spans="2:17" s="601" customFormat="1" ht="22.5">
      <c r="B963" s="711"/>
      <c r="C963" s="843"/>
      <c r="D963" s="843"/>
      <c r="E963" s="843"/>
      <c r="F963" s="843"/>
      <c r="G963" s="843"/>
      <c r="H963" s="843"/>
      <c r="I963" s="843"/>
      <c r="J963" s="843"/>
      <c r="K963" s="843"/>
      <c r="L963" s="843"/>
      <c r="M963" s="843"/>
      <c r="N963" s="843"/>
      <c r="O963" s="843"/>
      <c r="P963" s="843"/>
      <c r="Q963" s="843"/>
    </row>
    <row r="964" spans="2:17" s="601" customFormat="1" ht="22.5">
      <c r="B964" s="711"/>
      <c r="C964" s="843"/>
      <c r="D964" s="843"/>
      <c r="E964" s="843"/>
      <c r="F964" s="843"/>
      <c r="G964" s="843"/>
      <c r="H964" s="843"/>
      <c r="I964" s="843"/>
      <c r="J964" s="843"/>
      <c r="K964" s="843"/>
      <c r="L964" s="843"/>
      <c r="M964" s="843"/>
      <c r="N964" s="843"/>
      <c r="O964" s="843"/>
      <c r="P964" s="843"/>
      <c r="Q964" s="843"/>
    </row>
    <row r="965" spans="2:17" s="601" customFormat="1" ht="22.5">
      <c r="B965" s="711"/>
      <c r="C965" s="843"/>
      <c r="D965" s="843"/>
      <c r="E965" s="843"/>
      <c r="F965" s="843"/>
      <c r="G965" s="843"/>
      <c r="H965" s="843"/>
      <c r="I965" s="843"/>
      <c r="J965" s="843"/>
      <c r="K965" s="843"/>
      <c r="L965" s="843"/>
      <c r="M965" s="843"/>
      <c r="N965" s="843"/>
      <c r="O965" s="843"/>
      <c r="P965" s="843"/>
      <c r="Q965" s="843"/>
    </row>
    <row r="966" spans="2:17" s="601" customFormat="1" ht="22.5">
      <c r="B966" s="711"/>
      <c r="C966" s="843"/>
      <c r="D966" s="843"/>
      <c r="E966" s="843"/>
      <c r="F966" s="843"/>
      <c r="G966" s="843"/>
      <c r="H966" s="843"/>
      <c r="I966" s="843"/>
      <c r="J966" s="843"/>
      <c r="K966" s="843"/>
      <c r="L966" s="843"/>
      <c r="M966" s="843"/>
      <c r="N966" s="843"/>
      <c r="O966" s="843"/>
      <c r="P966" s="843"/>
      <c r="Q966" s="843"/>
    </row>
    <row r="967" spans="2:17" s="601" customFormat="1" ht="22.5">
      <c r="B967" s="711"/>
      <c r="C967" s="843"/>
      <c r="D967" s="843"/>
      <c r="E967" s="843"/>
      <c r="F967" s="843"/>
      <c r="G967" s="843"/>
      <c r="H967" s="843"/>
      <c r="I967" s="843"/>
      <c r="J967" s="843"/>
      <c r="K967" s="843"/>
      <c r="L967" s="843"/>
      <c r="M967" s="843"/>
      <c r="N967" s="843"/>
      <c r="O967" s="843"/>
      <c r="P967" s="843"/>
      <c r="Q967" s="843"/>
    </row>
    <row r="968" spans="2:17" s="601" customFormat="1" ht="22.5">
      <c r="B968" s="711"/>
      <c r="C968" s="843"/>
      <c r="D968" s="843"/>
      <c r="E968" s="843"/>
      <c r="F968" s="843"/>
      <c r="G968" s="843"/>
      <c r="H968" s="843"/>
      <c r="I968" s="843"/>
      <c r="J968" s="843"/>
      <c r="K968" s="843"/>
      <c r="L968" s="843"/>
      <c r="M968" s="843"/>
      <c r="N968" s="843"/>
      <c r="O968" s="843"/>
      <c r="P968" s="843"/>
      <c r="Q968" s="843"/>
    </row>
    <row r="969" spans="2:17" s="601" customFormat="1" ht="22.5">
      <c r="B969" s="711"/>
      <c r="C969" s="843"/>
      <c r="D969" s="843"/>
      <c r="E969" s="843"/>
      <c r="F969" s="843"/>
      <c r="G969" s="843"/>
      <c r="H969" s="843"/>
      <c r="I969" s="843"/>
      <c r="J969" s="843"/>
      <c r="K969" s="843"/>
      <c r="L969" s="843"/>
      <c r="M969" s="843"/>
      <c r="N969" s="843"/>
      <c r="O969" s="843"/>
      <c r="P969" s="843"/>
      <c r="Q969" s="843"/>
    </row>
    <row r="970" spans="2:17" s="601" customFormat="1" ht="22.5">
      <c r="B970" s="711"/>
      <c r="C970" s="843"/>
      <c r="D970" s="843"/>
      <c r="E970" s="843"/>
      <c r="F970" s="843"/>
      <c r="G970" s="843"/>
      <c r="H970" s="843"/>
      <c r="I970" s="843"/>
      <c r="J970" s="843"/>
      <c r="K970" s="843"/>
      <c r="L970" s="843"/>
      <c r="M970" s="843"/>
      <c r="N970" s="843"/>
      <c r="O970" s="843"/>
      <c r="P970" s="843"/>
      <c r="Q970" s="843"/>
    </row>
    <row r="971" spans="2:17" s="601" customFormat="1" ht="22.5">
      <c r="B971" s="711"/>
      <c r="C971" s="843"/>
      <c r="D971" s="843"/>
      <c r="E971" s="843"/>
      <c r="F971" s="843"/>
      <c r="G971" s="843"/>
      <c r="H971" s="843"/>
      <c r="I971" s="843"/>
      <c r="J971" s="843"/>
      <c r="K971" s="843"/>
      <c r="L971" s="843"/>
      <c r="M971" s="843"/>
      <c r="N971" s="843"/>
      <c r="O971" s="843"/>
      <c r="P971" s="843"/>
      <c r="Q971" s="843"/>
    </row>
    <row r="972" spans="2:17" s="601" customFormat="1" ht="22.5">
      <c r="B972" s="711"/>
      <c r="C972" s="843"/>
      <c r="D972" s="843"/>
      <c r="E972" s="843"/>
      <c r="F972" s="843"/>
      <c r="G972" s="843"/>
      <c r="H972" s="843"/>
      <c r="I972" s="843"/>
      <c r="J972" s="843"/>
      <c r="K972" s="843"/>
      <c r="L972" s="843"/>
      <c r="M972" s="843"/>
      <c r="N972" s="843"/>
      <c r="O972" s="843"/>
      <c r="P972" s="843"/>
      <c r="Q972" s="843"/>
    </row>
    <row r="973" spans="2:17" s="601" customFormat="1" ht="22.5">
      <c r="B973" s="711"/>
      <c r="C973" s="843"/>
      <c r="D973" s="843"/>
      <c r="E973" s="843"/>
      <c r="F973" s="843"/>
      <c r="G973" s="843"/>
      <c r="H973" s="843"/>
      <c r="I973" s="843"/>
      <c r="J973" s="843"/>
      <c r="K973" s="843"/>
      <c r="L973" s="843"/>
      <c r="M973" s="843"/>
      <c r="N973" s="843"/>
      <c r="O973" s="843"/>
      <c r="P973" s="843"/>
      <c r="Q973" s="843"/>
    </row>
    <row r="974" spans="2:17" s="601" customFormat="1" ht="22.5">
      <c r="B974" s="711"/>
      <c r="C974" s="843"/>
      <c r="D974" s="843"/>
      <c r="E974" s="843"/>
      <c r="F974" s="843"/>
      <c r="G974" s="843"/>
      <c r="H974" s="843"/>
      <c r="I974" s="843"/>
      <c r="J974" s="843"/>
      <c r="K974" s="843"/>
      <c r="L974" s="843"/>
      <c r="M974" s="843"/>
      <c r="N974" s="843"/>
      <c r="O974" s="843"/>
      <c r="P974" s="843"/>
      <c r="Q974" s="843"/>
    </row>
    <row r="975" spans="2:17" s="601" customFormat="1" ht="22.5">
      <c r="B975" s="711"/>
      <c r="C975" s="843"/>
      <c r="D975" s="843"/>
      <c r="E975" s="843"/>
      <c r="F975" s="843"/>
      <c r="G975" s="843"/>
      <c r="H975" s="843"/>
      <c r="I975" s="843"/>
      <c r="J975" s="843"/>
      <c r="K975" s="843"/>
      <c r="L975" s="843"/>
      <c r="M975" s="843"/>
      <c r="N975" s="843"/>
      <c r="O975" s="843"/>
      <c r="P975" s="843"/>
      <c r="Q975" s="843"/>
    </row>
    <row r="976" spans="2:17" s="601" customFormat="1" ht="22.5">
      <c r="B976" s="711"/>
      <c r="C976" s="843"/>
      <c r="D976" s="843"/>
      <c r="E976" s="843"/>
      <c r="F976" s="843"/>
      <c r="G976" s="843"/>
      <c r="H976" s="843"/>
      <c r="I976" s="843"/>
      <c r="J976" s="843"/>
      <c r="K976" s="843"/>
      <c r="L976" s="843"/>
      <c r="M976" s="843"/>
      <c r="N976" s="843"/>
      <c r="O976" s="843"/>
      <c r="P976" s="843"/>
      <c r="Q976" s="843"/>
    </row>
    <row r="977" spans="2:17" s="601" customFormat="1" ht="22.5">
      <c r="B977" s="711"/>
      <c r="C977" s="843"/>
      <c r="D977" s="843"/>
      <c r="E977" s="843"/>
      <c r="F977" s="843"/>
      <c r="G977" s="843"/>
      <c r="H977" s="843"/>
      <c r="I977" s="843"/>
      <c r="J977" s="843"/>
      <c r="K977" s="843"/>
      <c r="L977" s="843"/>
      <c r="M977" s="843"/>
      <c r="N977" s="843"/>
      <c r="O977" s="843"/>
      <c r="P977" s="843"/>
      <c r="Q977" s="843"/>
    </row>
    <row r="978" spans="2:17" s="601" customFormat="1" ht="22.5">
      <c r="B978" s="711"/>
      <c r="C978" s="843"/>
      <c r="D978" s="843"/>
      <c r="E978" s="843"/>
      <c r="F978" s="843"/>
      <c r="G978" s="843"/>
      <c r="H978" s="843"/>
      <c r="I978" s="843"/>
      <c r="J978" s="843"/>
      <c r="K978" s="843"/>
      <c r="L978" s="843"/>
      <c r="M978" s="843"/>
      <c r="N978" s="843"/>
      <c r="O978" s="843"/>
      <c r="P978" s="843"/>
      <c r="Q978" s="843"/>
    </row>
    <row r="979" spans="2:17" s="601" customFormat="1" ht="22.5">
      <c r="B979" s="711"/>
      <c r="C979" s="843"/>
      <c r="D979" s="843"/>
      <c r="E979" s="843"/>
      <c r="F979" s="843"/>
      <c r="G979" s="843"/>
      <c r="H979" s="843"/>
      <c r="I979" s="843"/>
      <c r="J979" s="843"/>
      <c r="K979" s="843"/>
      <c r="L979" s="843"/>
      <c r="M979" s="843"/>
      <c r="N979" s="843"/>
      <c r="O979" s="843"/>
      <c r="P979" s="843"/>
      <c r="Q979" s="843"/>
    </row>
    <row r="980" spans="2:17" s="601" customFormat="1" ht="22.5">
      <c r="B980" s="711"/>
      <c r="C980" s="843"/>
      <c r="D980" s="843"/>
      <c r="E980" s="843"/>
      <c r="F980" s="843"/>
      <c r="G980" s="843"/>
      <c r="H980" s="843"/>
      <c r="I980" s="843"/>
      <c r="J980" s="843"/>
      <c r="K980" s="843"/>
      <c r="L980" s="843"/>
      <c r="M980" s="843"/>
      <c r="N980" s="843"/>
      <c r="O980" s="843"/>
      <c r="P980" s="843"/>
      <c r="Q980" s="843"/>
    </row>
    <row r="981" spans="2:17" s="601" customFormat="1" ht="22.5">
      <c r="B981" s="711"/>
      <c r="C981" s="843"/>
      <c r="D981" s="843"/>
      <c r="E981" s="843"/>
      <c r="F981" s="843"/>
      <c r="G981" s="843"/>
      <c r="H981" s="843"/>
      <c r="I981" s="843"/>
      <c r="J981" s="843"/>
      <c r="K981" s="843"/>
      <c r="L981" s="843"/>
      <c r="M981" s="843"/>
      <c r="N981" s="843"/>
      <c r="O981" s="843"/>
      <c r="P981" s="843"/>
      <c r="Q981" s="843"/>
    </row>
    <row r="982" spans="2:17" s="601" customFormat="1" ht="22.5">
      <c r="B982" s="711"/>
      <c r="C982" s="843"/>
      <c r="D982" s="843"/>
      <c r="E982" s="843"/>
      <c r="F982" s="843"/>
      <c r="G982" s="843"/>
      <c r="H982" s="843"/>
      <c r="I982" s="843"/>
      <c r="J982" s="843"/>
      <c r="K982" s="843"/>
      <c r="L982" s="843"/>
      <c r="M982" s="843"/>
      <c r="N982" s="843"/>
      <c r="O982" s="843"/>
      <c r="P982" s="843"/>
      <c r="Q982" s="843"/>
    </row>
    <row r="983" spans="2:17" s="601" customFormat="1" ht="22.5">
      <c r="B983" s="711"/>
      <c r="C983" s="843"/>
      <c r="D983" s="843"/>
      <c r="E983" s="843"/>
      <c r="F983" s="843"/>
      <c r="G983" s="843"/>
      <c r="H983" s="843"/>
      <c r="I983" s="843"/>
      <c r="J983" s="843"/>
      <c r="K983" s="843"/>
      <c r="L983" s="843"/>
      <c r="M983" s="843"/>
      <c r="N983" s="843"/>
      <c r="O983" s="843"/>
      <c r="P983" s="843"/>
      <c r="Q983" s="843"/>
    </row>
    <row r="984" spans="2:17" s="601" customFormat="1" ht="22.5">
      <c r="B984" s="711"/>
      <c r="C984" s="843"/>
      <c r="D984" s="843"/>
      <c r="E984" s="843"/>
      <c r="F984" s="843"/>
      <c r="G984" s="843"/>
      <c r="H984" s="843"/>
      <c r="I984" s="843"/>
      <c r="J984" s="843"/>
      <c r="K984" s="843"/>
      <c r="L984" s="843"/>
      <c r="M984" s="843"/>
      <c r="N984" s="843"/>
      <c r="O984" s="843"/>
      <c r="P984" s="843"/>
      <c r="Q984" s="843"/>
    </row>
    <row r="985" spans="2:17" s="601" customFormat="1" ht="22.5">
      <c r="B985" s="711"/>
      <c r="C985" s="843"/>
      <c r="D985" s="843"/>
      <c r="E985" s="843"/>
      <c r="F985" s="843"/>
      <c r="G985" s="843"/>
      <c r="H985" s="843"/>
      <c r="I985" s="843"/>
      <c r="J985" s="843"/>
      <c r="K985" s="843"/>
      <c r="L985" s="843"/>
      <c r="M985" s="843"/>
      <c r="N985" s="843"/>
      <c r="O985" s="843"/>
      <c r="P985" s="843"/>
      <c r="Q985" s="843"/>
    </row>
    <row r="986" spans="2:17" s="601" customFormat="1" ht="22.5">
      <c r="B986" s="711"/>
      <c r="C986" s="843"/>
      <c r="D986" s="843"/>
      <c r="E986" s="843"/>
      <c r="F986" s="843"/>
      <c r="G986" s="843"/>
      <c r="H986" s="843"/>
      <c r="I986" s="843"/>
      <c r="J986" s="843"/>
      <c r="K986" s="843"/>
      <c r="L986" s="843"/>
      <c r="M986" s="843"/>
      <c r="N986" s="843"/>
      <c r="O986" s="843"/>
      <c r="P986" s="843"/>
      <c r="Q986" s="843"/>
    </row>
    <row r="987" spans="2:17" s="601" customFormat="1" ht="22.5">
      <c r="B987" s="711"/>
      <c r="C987" s="843"/>
      <c r="D987" s="843"/>
      <c r="E987" s="843"/>
      <c r="F987" s="843"/>
      <c r="G987" s="843"/>
      <c r="H987" s="843"/>
      <c r="I987" s="843"/>
      <c r="J987" s="843"/>
      <c r="K987" s="843"/>
      <c r="L987" s="843"/>
      <c r="M987" s="843"/>
      <c r="N987" s="843"/>
      <c r="O987" s="843"/>
      <c r="P987" s="843"/>
      <c r="Q987" s="843"/>
    </row>
    <row r="988" spans="2:17" s="601" customFormat="1" ht="22.5">
      <c r="B988" s="711"/>
      <c r="C988" s="843"/>
      <c r="D988" s="843"/>
      <c r="E988" s="843"/>
      <c r="F988" s="843"/>
      <c r="G988" s="843"/>
      <c r="H988" s="843"/>
      <c r="I988" s="843"/>
      <c r="J988" s="843"/>
      <c r="K988" s="843"/>
      <c r="L988" s="843"/>
      <c r="M988" s="843"/>
      <c r="N988" s="843"/>
      <c r="O988" s="843"/>
      <c r="P988" s="843"/>
      <c r="Q988" s="843"/>
    </row>
    <row r="989" spans="2:17" s="601" customFormat="1" ht="22.5">
      <c r="B989" s="711"/>
      <c r="C989" s="843"/>
      <c r="D989" s="843"/>
      <c r="E989" s="843"/>
      <c r="F989" s="843"/>
      <c r="G989" s="843"/>
      <c r="H989" s="843"/>
      <c r="I989" s="843"/>
      <c r="J989" s="843"/>
      <c r="K989" s="843"/>
      <c r="L989" s="843"/>
      <c r="M989" s="843"/>
      <c r="N989" s="843"/>
      <c r="O989" s="843"/>
      <c r="P989" s="843"/>
      <c r="Q989" s="843"/>
    </row>
    <row r="990" spans="2:17" s="601" customFormat="1" ht="22.5">
      <c r="B990" s="711"/>
      <c r="C990" s="843"/>
      <c r="D990" s="843"/>
      <c r="E990" s="843"/>
      <c r="F990" s="843"/>
      <c r="G990" s="843"/>
      <c r="H990" s="843"/>
      <c r="I990" s="843"/>
      <c r="J990" s="843"/>
      <c r="K990" s="843"/>
      <c r="L990" s="843"/>
      <c r="M990" s="843"/>
      <c r="N990" s="843"/>
      <c r="O990" s="843"/>
      <c r="P990" s="843"/>
      <c r="Q990" s="843"/>
    </row>
    <row r="991" spans="2:17" s="601" customFormat="1" ht="22.5">
      <c r="B991" s="711"/>
      <c r="C991" s="843"/>
      <c r="D991" s="843"/>
      <c r="E991" s="843"/>
      <c r="F991" s="843"/>
      <c r="G991" s="843"/>
      <c r="H991" s="843"/>
      <c r="I991" s="843"/>
      <c r="J991" s="843"/>
      <c r="K991" s="843"/>
      <c r="L991" s="843"/>
      <c r="M991" s="843"/>
      <c r="N991" s="843"/>
      <c r="O991" s="843"/>
      <c r="P991" s="843"/>
      <c r="Q991" s="843"/>
    </row>
    <row r="992" spans="2:17" s="601" customFormat="1" ht="22.5">
      <c r="B992" s="711"/>
      <c r="C992" s="843"/>
      <c r="D992" s="843"/>
      <c r="E992" s="843"/>
      <c r="F992" s="843"/>
      <c r="G992" s="843"/>
      <c r="H992" s="843"/>
      <c r="I992" s="843"/>
      <c r="J992" s="843"/>
      <c r="K992" s="843"/>
      <c r="L992" s="843"/>
      <c r="M992" s="843"/>
      <c r="N992" s="843"/>
      <c r="O992" s="843"/>
      <c r="P992" s="843"/>
      <c r="Q992" s="843"/>
    </row>
    <row r="993" spans="2:17" s="601" customFormat="1" ht="22.5">
      <c r="B993" s="711"/>
      <c r="C993" s="843"/>
      <c r="D993" s="843"/>
      <c r="E993" s="843"/>
      <c r="F993" s="843"/>
      <c r="G993" s="843"/>
      <c r="H993" s="843"/>
      <c r="I993" s="843"/>
      <c r="J993" s="843"/>
      <c r="K993" s="843"/>
      <c r="L993" s="843"/>
      <c r="M993" s="843"/>
      <c r="N993" s="843"/>
      <c r="O993" s="843"/>
      <c r="P993" s="843"/>
      <c r="Q993" s="843"/>
    </row>
    <row r="994" spans="2:17" s="601" customFormat="1" ht="22.5">
      <c r="B994" s="711"/>
      <c r="C994" s="843"/>
      <c r="D994" s="843"/>
      <c r="E994" s="843"/>
      <c r="F994" s="843"/>
      <c r="G994" s="843"/>
      <c r="H994" s="843"/>
      <c r="I994" s="843"/>
      <c r="J994" s="843"/>
      <c r="K994" s="843"/>
      <c r="L994" s="843"/>
      <c r="M994" s="843"/>
      <c r="N994" s="843"/>
      <c r="O994" s="843"/>
      <c r="P994" s="843"/>
      <c r="Q994" s="843"/>
    </row>
    <row r="995" spans="2:17" s="601" customFormat="1" ht="22.5">
      <c r="B995" s="711"/>
      <c r="C995" s="843"/>
      <c r="D995" s="843"/>
      <c r="E995" s="843"/>
      <c r="F995" s="843"/>
      <c r="G995" s="843"/>
      <c r="H995" s="843"/>
      <c r="I995" s="843"/>
      <c r="J995" s="843"/>
      <c r="K995" s="843"/>
      <c r="L995" s="843"/>
      <c r="M995" s="843"/>
      <c r="N995" s="843"/>
      <c r="O995" s="843"/>
      <c r="P995" s="843"/>
      <c r="Q995" s="843"/>
    </row>
    <row r="996" spans="2:17" s="601" customFormat="1" ht="22.5">
      <c r="B996" s="711"/>
      <c r="C996" s="843"/>
      <c r="D996" s="843"/>
      <c r="E996" s="843"/>
      <c r="F996" s="843"/>
      <c r="G996" s="843"/>
      <c r="H996" s="843"/>
      <c r="I996" s="843"/>
      <c r="J996" s="843"/>
      <c r="K996" s="843"/>
      <c r="L996" s="843"/>
      <c r="M996" s="843"/>
      <c r="N996" s="843"/>
      <c r="O996" s="843"/>
      <c r="P996" s="843"/>
      <c r="Q996" s="843"/>
    </row>
    <row r="997" spans="2:17" s="601" customFormat="1" ht="22.5">
      <c r="B997" s="711"/>
      <c r="C997" s="843"/>
      <c r="D997" s="843"/>
      <c r="E997" s="843"/>
      <c r="F997" s="843"/>
      <c r="G997" s="843"/>
      <c r="H997" s="843"/>
      <c r="I997" s="843"/>
      <c r="J997" s="843"/>
      <c r="K997" s="843"/>
      <c r="L997" s="843"/>
      <c r="M997" s="843"/>
      <c r="N997" s="843"/>
      <c r="O997" s="843"/>
      <c r="P997" s="843"/>
      <c r="Q997" s="843"/>
    </row>
    <row r="998" spans="2:17" s="601" customFormat="1" ht="22.5">
      <c r="B998" s="711"/>
      <c r="C998" s="843"/>
      <c r="D998" s="843"/>
      <c r="E998" s="843"/>
      <c r="F998" s="843"/>
      <c r="G998" s="843"/>
      <c r="H998" s="843"/>
      <c r="I998" s="843"/>
      <c r="J998" s="843"/>
      <c r="K998" s="843"/>
      <c r="L998" s="843"/>
      <c r="M998" s="843"/>
      <c r="N998" s="843"/>
      <c r="O998" s="843"/>
      <c r="P998" s="843"/>
      <c r="Q998" s="843"/>
    </row>
    <row r="999" spans="2:17" s="601" customFormat="1" ht="22.5">
      <c r="B999" s="711"/>
      <c r="C999" s="843"/>
      <c r="D999" s="843"/>
      <c r="E999" s="843"/>
      <c r="F999" s="843"/>
      <c r="G999" s="843"/>
      <c r="H999" s="843"/>
      <c r="I999" s="843"/>
      <c r="J999" s="843"/>
      <c r="K999" s="843"/>
      <c r="L999" s="843"/>
      <c r="M999" s="843"/>
      <c r="N999" s="843"/>
      <c r="O999" s="843"/>
      <c r="P999" s="843"/>
      <c r="Q999" s="843"/>
    </row>
    <row r="1000" spans="2:17" s="601" customFormat="1" ht="22.5">
      <c r="B1000" s="711"/>
      <c r="C1000" s="843"/>
      <c r="D1000" s="843"/>
      <c r="E1000" s="843"/>
      <c r="F1000" s="843"/>
      <c r="G1000" s="843"/>
      <c r="H1000" s="843"/>
      <c r="I1000" s="843"/>
      <c r="J1000" s="843"/>
      <c r="K1000" s="843"/>
      <c r="L1000" s="843"/>
      <c r="M1000" s="843"/>
      <c r="N1000" s="843"/>
      <c r="O1000" s="843"/>
      <c r="P1000" s="843"/>
      <c r="Q1000" s="843"/>
    </row>
    <row r="1001" spans="2:17" s="601" customFormat="1" ht="22.5">
      <c r="B1001" s="711"/>
      <c r="C1001" s="843"/>
      <c r="D1001" s="843"/>
      <c r="E1001" s="843"/>
      <c r="F1001" s="843"/>
      <c r="G1001" s="843"/>
      <c r="H1001" s="843"/>
      <c r="I1001" s="843"/>
      <c r="J1001" s="843"/>
      <c r="K1001" s="843"/>
      <c r="L1001" s="843"/>
      <c r="M1001" s="843"/>
      <c r="N1001" s="843"/>
      <c r="O1001" s="843"/>
      <c r="P1001" s="843"/>
      <c r="Q1001" s="843"/>
    </row>
    <row r="1002" spans="2:17" s="601" customFormat="1" ht="22.5">
      <c r="B1002" s="711"/>
      <c r="C1002" s="843"/>
      <c r="D1002" s="843"/>
      <c r="E1002" s="843"/>
      <c r="F1002" s="843"/>
      <c r="G1002" s="843"/>
      <c r="H1002" s="843"/>
      <c r="I1002" s="843"/>
      <c r="J1002" s="843"/>
      <c r="K1002" s="843"/>
      <c r="L1002" s="843"/>
      <c r="M1002" s="843"/>
      <c r="N1002" s="843"/>
      <c r="O1002" s="843"/>
      <c r="P1002" s="843"/>
      <c r="Q1002" s="843"/>
    </row>
    <row r="1003" spans="2:17" s="601" customFormat="1" ht="22.5">
      <c r="B1003" s="711"/>
      <c r="C1003" s="843"/>
      <c r="D1003" s="843"/>
      <c r="E1003" s="843"/>
      <c r="F1003" s="843"/>
      <c r="G1003" s="843"/>
      <c r="H1003" s="843"/>
      <c r="I1003" s="843"/>
      <c r="J1003" s="843"/>
      <c r="K1003" s="843"/>
      <c r="L1003" s="843"/>
      <c r="M1003" s="843"/>
      <c r="N1003" s="843"/>
      <c r="O1003" s="843"/>
      <c r="P1003" s="843"/>
      <c r="Q1003" s="843"/>
    </row>
    <row r="1004" spans="2:17" s="601" customFormat="1" ht="22.5">
      <c r="B1004" s="711"/>
      <c r="C1004" s="843"/>
      <c r="D1004" s="843"/>
      <c r="E1004" s="843"/>
      <c r="F1004" s="843"/>
      <c r="G1004" s="843"/>
      <c r="H1004" s="843"/>
      <c r="I1004" s="843"/>
      <c r="J1004" s="843"/>
      <c r="K1004" s="843"/>
      <c r="L1004" s="843"/>
      <c r="M1004" s="843"/>
      <c r="N1004" s="843"/>
      <c r="O1004" s="843"/>
      <c r="P1004" s="843"/>
      <c r="Q1004" s="843"/>
    </row>
    <row r="1005" spans="2:17" s="601" customFormat="1" ht="22.5">
      <c r="B1005" s="711"/>
      <c r="C1005" s="843"/>
      <c r="D1005" s="843"/>
      <c r="E1005" s="843"/>
      <c r="F1005" s="843"/>
      <c r="G1005" s="843"/>
      <c r="H1005" s="843"/>
      <c r="I1005" s="843"/>
      <c r="J1005" s="843"/>
      <c r="K1005" s="843"/>
      <c r="L1005" s="843"/>
      <c r="M1005" s="843"/>
      <c r="N1005" s="843"/>
      <c r="O1005" s="843"/>
      <c r="P1005" s="843"/>
      <c r="Q1005" s="843"/>
    </row>
    <row r="1006" spans="2:17" s="601" customFormat="1" ht="22.5">
      <c r="B1006" s="711"/>
      <c r="C1006" s="843"/>
      <c r="D1006" s="843"/>
      <c r="E1006" s="843"/>
      <c r="F1006" s="843"/>
      <c r="G1006" s="843"/>
      <c r="H1006" s="843"/>
      <c r="I1006" s="843"/>
      <c r="J1006" s="843"/>
      <c r="K1006" s="843"/>
      <c r="L1006" s="843"/>
      <c r="M1006" s="843"/>
      <c r="N1006" s="843"/>
      <c r="O1006" s="843"/>
      <c r="P1006" s="843"/>
      <c r="Q1006" s="843"/>
    </row>
    <row r="1007" spans="2:17" s="601" customFormat="1" ht="22.5">
      <c r="B1007" s="711"/>
      <c r="C1007" s="843"/>
      <c r="D1007" s="843"/>
      <c r="E1007" s="843"/>
      <c r="F1007" s="843"/>
      <c r="G1007" s="843"/>
      <c r="H1007" s="843"/>
      <c r="I1007" s="843"/>
      <c r="J1007" s="843"/>
      <c r="K1007" s="843"/>
      <c r="L1007" s="843"/>
      <c r="M1007" s="843"/>
      <c r="N1007" s="843"/>
      <c r="O1007" s="843"/>
      <c r="P1007" s="843"/>
      <c r="Q1007" s="843"/>
    </row>
    <row r="1008" spans="2:17" s="601" customFormat="1" ht="22.5">
      <c r="B1008" s="711"/>
      <c r="C1008" s="843"/>
      <c r="D1008" s="843"/>
      <c r="E1008" s="843"/>
      <c r="F1008" s="843"/>
      <c r="G1008" s="843"/>
      <c r="H1008" s="843"/>
      <c r="I1008" s="843"/>
      <c r="J1008" s="843"/>
      <c r="K1008" s="843"/>
      <c r="L1008" s="843"/>
      <c r="M1008" s="843"/>
      <c r="N1008" s="843"/>
      <c r="O1008" s="843"/>
      <c r="P1008" s="843"/>
      <c r="Q1008" s="843"/>
    </row>
    <row r="1009" spans="2:17" s="601" customFormat="1" ht="22.5">
      <c r="B1009" s="711"/>
      <c r="C1009" s="843"/>
      <c r="D1009" s="843"/>
      <c r="E1009" s="843"/>
      <c r="F1009" s="843"/>
      <c r="G1009" s="843"/>
      <c r="H1009" s="843"/>
      <c r="I1009" s="843"/>
      <c r="J1009" s="843"/>
      <c r="K1009" s="843"/>
      <c r="L1009" s="843"/>
      <c r="M1009" s="843"/>
      <c r="N1009" s="843"/>
      <c r="O1009" s="843"/>
      <c r="P1009" s="843"/>
      <c r="Q1009" s="843"/>
    </row>
    <row r="1010" spans="2:17" s="601" customFormat="1" ht="22.5">
      <c r="B1010" s="711"/>
      <c r="C1010" s="843"/>
      <c r="D1010" s="843"/>
      <c r="E1010" s="843"/>
      <c r="F1010" s="843"/>
      <c r="G1010" s="843"/>
      <c r="H1010" s="843"/>
      <c r="I1010" s="843"/>
      <c r="J1010" s="843"/>
      <c r="K1010" s="843"/>
      <c r="L1010" s="843"/>
      <c r="M1010" s="843"/>
      <c r="N1010" s="843"/>
      <c r="O1010" s="843"/>
      <c r="P1010" s="843"/>
      <c r="Q1010" s="843"/>
    </row>
    <row r="1011" spans="2:17" s="601" customFormat="1" ht="22.5">
      <c r="B1011" s="711"/>
      <c r="C1011" s="843"/>
      <c r="D1011" s="843"/>
      <c r="E1011" s="843"/>
      <c r="F1011" s="843"/>
      <c r="G1011" s="843"/>
      <c r="H1011" s="843"/>
      <c r="I1011" s="843"/>
      <c r="J1011" s="843"/>
      <c r="K1011" s="843"/>
      <c r="L1011" s="843"/>
      <c r="M1011" s="843"/>
      <c r="N1011" s="843"/>
      <c r="O1011" s="843"/>
      <c r="P1011" s="843"/>
      <c r="Q1011" s="843"/>
    </row>
    <row r="1012" spans="2:17" s="601" customFormat="1" ht="22.5">
      <c r="B1012" s="711"/>
      <c r="C1012" s="843"/>
      <c r="D1012" s="843"/>
      <c r="E1012" s="843"/>
      <c r="F1012" s="843"/>
      <c r="G1012" s="843"/>
      <c r="H1012" s="843"/>
      <c r="I1012" s="843"/>
      <c r="J1012" s="843"/>
      <c r="K1012" s="843"/>
      <c r="L1012" s="843"/>
      <c r="M1012" s="843"/>
      <c r="N1012" s="843"/>
      <c r="O1012" s="843"/>
      <c r="P1012" s="843"/>
      <c r="Q1012" s="843"/>
    </row>
    <row r="1013" spans="2:17" s="601" customFormat="1" ht="22.5">
      <c r="B1013" s="711"/>
      <c r="C1013" s="843"/>
      <c r="D1013" s="843"/>
      <c r="E1013" s="843"/>
      <c r="F1013" s="843"/>
      <c r="G1013" s="843"/>
      <c r="H1013" s="843"/>
      <c r="I1013" s="843"/>
      <c r="J1013" s="843"/>
      <c r="K1013" s="843"/>
      <c r="L1013" s="843"/>
      <c r="M1013" s="843"/>
      <c r="N1013" s="843"/>
      <c r="O1013" s="843"/>
      <c r="P1013" s="843"/>
      <c r="Q1013" s="843"/>
    </row>
    <row r="1014" spans="2:17" s="601" customFormat="1" ht="22.5">
      <c r="B1014" s="711"/>
      <c r="C1014" s="843"/>
      <c r="D1014" s="843"/>
      <c r="E1014" s="843"/>
      <c r="F1014" s="843"/>
      <c r="G1014" s="843"/>
      <c r="H1014" s="843"/>
      <c r="I1014" s="843"/>
      <c r="J1014" s="843"/>
      <c r="K1014" s="843"/>
      <c r="L1014" s="843"/>
      <c r="M1014" s="843"/>
      <c r="N1014" s="843"/>
      <c r="O1014" s="843"/>
      <c r="P1014" s="843"/>
      <c r="Q1014" s="843"/>
    </row>
    <row r="1015" spans="2:17" s="601" customFormat="1" ht="22.5">
      <c r="B1015" s="711"/>
      <c r="C1015" s="843"/>
      <c r="D1015" s="843"/>
      <c r="E1015" s="843"/>
      <c r="F1015" s="843"/>
      <c r="G1015" s="843"/>
      <c r="H1015" s="843"/>
      <c r="I1015" s="843"/>
      <c r="J1015" s="843"/>
      <c r="K1015" s="843"/>
      <c r="L1015" s="843"/>
      <c r="M1015" s="843"/>
      <c r="N1015" s="843"/>
      <c r="O1015" s="843"/>
      <c r="P1015" s="843"/>
      <c r="Q1015" s="843"/>
    </row>
    <row r="1016" spans="2:17" s="601" customFormat="1" ht="22.5">
      <c r="B1016" s="711"/>
      <c r="C1016" s="843"/>
      <c r="D1016" s="843"/>
      <c r="E1016" s="843"/>
      <c r="F1016" s="843"/>
      <c r="G1016" s="843"/>
      <c r="H1016" s="843"/>
      <c r="I1016" s="843"/>
      <c r="J1016" s="843"/>
      <c r="K1016" s="843"/>
      <c r="L1016" s="843"/>
      <c r="M1016" s="843"/>
      <c r="N1016" s="843"/>
      <c r="O1016" s="843"/>
      <c r="P1016" s="843"/>
      <c r="Q1016" s="843"/>
    </row>
    <row r="1017" spans="2:17" s="601" customFormat="1" ht="22.5">
      <c r="B1017" s="711"/>
      <c r="C1017" s="843"/>
      <c r="D1017" s="843"/>
      <c r="E1017" s="843"/>
      <c r="F1017" s="843"/>
      <c r="G1017" s="843"/>
      <c r="H1017" s="843"/>
      <c r="I1017" s="843"/>
      <c r="J1017" s="843"/>
      <c r="K1017" s="843"/>
      <c r="L1017" s="843"/>
      <c r="M1017" s="843"/>
      <c r="N1017" s="843"/>
      <c r="O1017" s="843"/>
      <c r="P1017" s="843"/>
      <c r="Q1017" s="843"/>
    </row>
    <row r="1018" spans="2:17" s="601" customFormat="1" ht="22.5">
      <c r="B1018" s="711"/>
      <c r="C1018" s="843"/>
      <c r="D1018" s="843"/>
      <c r="E1018" s="843"/>
      <c r="F1018" s="843"/>
      <c r="G1018" s="843"/>
      <c r="H1018" s="843"/>
      <c r="I1018" s="843"/>
      <c r="J1018" s="843"/>
      <c r="K1018" s="843"/>
      <c r="L1018" s="843"/>
      <c r="M1018" s="843"/>
      <c r="N1018" s="843"/>
      <c r="O1018" s="843"/>
      <c r="P1018" s="843"/>
      <c r="Q1018" s="843"/>
    </row>
    <row r="1019" spans="2:17" s="601" customFormat="1" ht="22.5">
      <c r="B1019" s="711"/>
      <c r="C1019" s="843"/>
      <c r="D1019" s="843"/>
      <c r="E1019" s="843"/>
      <c r="F1019" s="843"/>
      <c r="G1019" s="843"/>
      <c r="H1019" s="843"/>
      <c r="I1019" s="843"/>
      <c r="J1019" s="843"/>
      <c r="K1019" s="843"/>
      <c r="L1019" s="843"/>
      <c r="M1019" s="843"/>
      <c r="N1019" s="843"/>
      <c r="O1019" s="843"/>
      <c r="P1019" s="843"/>
      <c r="Q1019" s="843"/>
    </row>
    <row r="1020" spans="2:17" s="601" customFormat="1" ht="22.5">
      <c r="B1020" s="711"/>
      <c r="C1020" s="843"/>
      <c r="D1020" s="843"/>
      <c r="E1020" s="843"/>
      <c r="F1020" s="843"/>
      <c r="G1020" s="843"/>
      <c r="H1020" s="843"/>
      <c r="I1020" s="843"/>
      <c r="J1020" s="843"/>
      <c r="K1020" s="843"/>
      <c r="L1020" s="843"/>
      <c r="M1020" s="843"/>
      <c r="N1020" s="843"/>
      <c r="O1020" s="843"/>
      <c r="P1020" s="843"/>
      <c r="Q1020" s="843"/>
    </row>
    <row r="1021" spans="2:17" s="601" customFormat="1" ht="22.5">
      <c r="B1021" s="711"/>
      <c r="C1021" s="843"/>
      <c r="D1021" s="843"/>
      <c r="E1021" s="843"/>
      <c r="F1021" s="843"/>
      <c r="G1021" s="843"/>
      <c r="H1021" s="843"/>
      <c r="I1021" s="843"/>
      <c r="J1021" s="843"/>
      <c r="K1021" s="843"/>
      <c r="L1021" s="843"/>
      <c r="M1021" s="843"/>
      <c r="N1021" s="843"/>
      <c r="O1021" s="843"/>
      <c r="P1021" s="843"/>
      <c r="Q1021" s="843"/>
    </row>
    <row r="1022" spans="2:17" s="601" customFormat="1" ht="22.5">
      <c r="B1022" s="711"/>
      <c r="C1022" s="843"/>
      <c r="D1022" s="843"/>
      <c r="E1022" s="843"/>
      <c r="F1022" s="843"/>
      <c r="G1022" s="843"/>
      <c r="H1022" s="843"/>
      <c r="I1022" s="843"/>
      <c r="J1022" s="843"/>
      <c r="K1022" s="843"/>
      <c r="L1022" s="843"/>
      <c r="M1022" s="843"/>
      <c r="N1022" s="843"/>
      <c r="O1022" s="843"/>
      <c r="P1022" s="843"/>
      <c r="Q1022" s="843"/>
    </row>
    <row r="1023" spans="2:17" s="601" customFormat="1" ht="22.5">
      <c r="B1023" s="711"/>
      <c r="C1023" s="843"/>
      <c r="D1023" s="843"/>
      <c r="E1023" s="843"/>
      <c r="F1023" s="843"/>
      <c r="G1023" s="843"/>
      <c r="H1023" s="843"/>
      <c r="I1023" s="843"/>
      <c r="J1023" s="843"/>
      <c r="K1023" s="843"/>
      <c r="L1023" s="843"/>
      <c r="M1023" s="843"/>
      <c r="N1023" s="843"/>
      <c r="O1023" s="843"/>
      <c r="P1023" s="843"/>
      <c r="Q1023" s="843"/>
    </row>
    <row r="1024" spans="2:17" s="601" customFormat="1" ht="22.5">
      <c r="B1024" s="711"/>
      <c r="C1024" s="843"/>
      <c r="D1024" s="843"/>
      <c r="E1024" s="843"/>
      <c r="F1024" s="843"/>
      <c r="G1024" s="843"/>
      <c r="H1024" s="843"/>
      <c r="I1024" s="843"/>
      <c r="J1024" s="843"/>
      <c r="K1024" s="843"/>
      <c r="L1024" s="843"/>
      <c r="M1024" s="843"/>
      <c r="N1024" s="843"/>
      <c r="O1024" s="843"/>
      <c r="P1024" s="843"/>
      <c r="Q1024" s="843"/>
    </row>
  </sheetData>
  <printOptions horizontalCentered="1" verticalCentered="1"/>
  <pageMargins left="0.75" right="0.75" top="1" bottom="0.73" header="0.5" footer="0.5"/>
  <pageSetup fitToHeight="1" fitToWidth="1" orientation="landscape" scale="33"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BR25"/>
  <sheetViews>
    <sheetView showGridLines="0" zoomScale="75" zoomScaleNormal="75" workbookViewId="0" topLeftCell="A1">
      <selection activeCell="Q22" sqref="Q22"/>
    </sheetView>
  </sheetViews>
  <sheetFormatPr defaultColWidth="8.88671875" defaultRowHeight="15"/>
  <cols>
    <col min="1" max="1" width="5.21484375" style="601" customWidth="1"/>
    <col min="3" max="3" width="21.5546875" style="0" customWidth="1"/>
    <col min="4" max="5" width="13.5546875" style="0" customWidth="1"/>
    <col min="6" max="9" width="14.5546875" style="0" customWidth="1"/>
    <col min="10" max="12" width="11.4453125" style="0" customWidth="1"/>
    <col min="13" max="13" width="6.21484375" style="0" customWidth="1"/>
    <col min="14" max="70" width="11.4453125" style="601" customWidth="1"/>
    <col min="71" max="16384" width="11.4453125" style="0" customWidth="1"/>
  </cols>
  <sheetData>
    <row r="1" spans="2:13" ht="15">
      <c r="B1" s="601"/>
      <c r="C1" s="601"/>
      <c r="D1" s="601"/>
      <c r="E1" s="601"/>
      <c r="F1" s="601"/>
      <c r="G1" s="601"/>
      <c r="H1" s="601"/>
      <c r="I1" s="601"/>
      <c r="J1" s="601"/>
      <c r="K1" s="601"/>
      <c r="L1" s="601"/>
      <c r="M1" s="601"/>
    </row>
    <row r="2" spans="2:13" ht="15">
      <c r="B2" s="601"/>
      <c r="C2" s="601"/>
      <c r="D2" s="601"/>
      <c r="E2" s="601"/>
      <c r="F2" s="601"/>
      <c r="G2" s="601"/>
      <c r="H2" s="601"/>
      <c r="I2" s="601"/>
      <c r="J2" s="601"/>
      <c r="K2" s="601"/>
      <c r="L2" s="601"/>
      <c r="M2" s="601"/>
    </row>
    <row r="3" spans="2:13" ht="15">
      <c r="B3" s="601"/>
      <c r="C3" s="601"/>
      <c r="D3" s="601"/>
      <c r="E3" s="601"/>
      <c r="F3" s="601"/>
      <c r="G3" s="601"/>
      <c r="H3" s="601"/>
      <c r="I3" s="601"/>
      <c r="J3" s="601"/>
      <c r="K3" s="601"/>
      <c r="L3" s="601"/>
      <c r="M3" s="601"/>
    </row>
    <row r="4" spans="2:13" ht="12.75" customHeight="1" thickBot="1">
      <c r="B4" s="601"/>
      <c r="C4" s="601"/>
      <c r="D4" s="601"/>
      <c r="E4" s="601"/>
      <c r="F4" s="601"/>
      <c r="G4" s="601"/>
      <c r="H4" s="601"/>
      <c r="I4" s="601"/>
      <c r="J4" s="601"/>
      <c r="K4" s="601"/>
      <c r="L4" s="601"/>
      <c r="M4" s="601"/>
    </row>
    <row r="5" spans="2:13" ht="15">
      <c r="B5" s="88"/>
      <c r="C5" s="863"/>
      <c r="D5" s="863"/>
      <c r="E5" s="863"/>
      <c r="F5" s="863"/>
      <c r="G5" s="863"/>
      <c r="H5" s="863"/>
      <c r="I5" s="863"/>
      <c r="J5" s="863"/>
      <c r="K5" s="863"/>
      <c r="L5" s="863"/>
      <c r="M5" s="864"/>
    </row>
    <row r="6" spans="2:13" ht="15">
      <c r="B6" s="73"/>
      <c r="C6" s="865"/>
      <c r="D6" s="865"/>
      <c r="E6" s="865"/>
      <c r="F6" s="865"/>
      <c r="G6" s="865"/>
      <c r="H6" s="865"/>
      <c r="I6" s="865"/>
      <c r="J6" s="865"/>
      <c r="K6" s="865"/>
      <c r="L6" s="865"/>
      <c r="M6" s="866"/>
    </row>
    <row r="7" spans="2:13" ht="16.5" thickBot="1">
      <c r="B7" s="73"/>
      <c r="C7" s="865"/>
      <c r="D7" s="867" t="s">
        <v>78</v>
      </c>
      <c r="E7" s="865"/>
      <c r="F7" s="865"/>
      <c r="G7" s="865"/>
      <c r="H7" s="865"/>
      <c r="I7" s="865"/>
      <c r="J7" s="865"/>
      <c r="K7" s="865"/>
      <c r="L7" s="865"/>
      <c r="M7" s="866"/>
    </row>
    <row r="8" spans="2:13" ht="24.75" customHeight="1">
      <c r="B8" s="73"/>
      <c r="C8" s="865"/>
      <c r="D8" s="88"/>
      <c r="E8" s="92"/>
      <c r="F8" s="92"/>
      <c r="G8" s="93" t="s">
        <v>23</v>
      </c>
      <c r="H8" s="94">
        <v>5000000</v>
      </c>
      <c r="I8" s="865"/>
      <c r="J8" s="865"/>
      <c r="K8" s="865"/>
      <c r="L8" s="865"/>
      <c r="M8" s="866"/>
    </row>
    <row r="9" spans="2:13" ht="24.75" customHeight="1">
      <c r="B9" s="73"/>
      <c r="C9" s="865"/>
      <c r="D9" s="73"/>
      <c r="E9" s="95"/>
      <c r="F9" s="89"/>
      <c r="G9" s="96" t="s">
        <v>22</v>
      </c>
      <c r="H9" s="97">
        <v>45000</v>
      </c>
      <c r="I9" s="865"/>
      <c r="J9" s="865"/>
      <c r="K9" s="865"/>
      <c r="L9" s="865"/>
      <c r="M9" s="866"/>
    </row>
    <row r="10" spans="2:13" ht="24.75" customHeight="1" thickBot="1">
      <c r="B10" s="73"/>
      <c r="C10" s="865"/>
      <c r="D10" s="90"/>
      <c r="E10" s="98"/>
      <c r="F10" s="91"/>
      <c r="G10" s="99" t="s">
        <v>24</v>
      </c>
      <c r="H10" s="100">
        <v>2.5</v>
      </c>
      <c r="I10" s="865"/>
      <c r="J10" s="865"/>
      <c r="K10" s="865"/>
      <c r="L10" s="865"/>
      <c r="M10" s="866"/>
    </row>
    <row r="11" spans="2:13" ht="15.75">
      <c r="B11" s="73"/>
      <c r="C11" s="865"/>
      <c r="D11" s="865"/>
      <c r="E11" s="865"/>
      <c r="F11" s="89"/>
      <c r="G11" s="868"/>
      <c r="H11" s="865"/>
      <c r="I11" s="865"/>
      <c r="J11" s="865"/>
      <c r="K11" s="865"/>
      <c r="L11" s="865"/>
      <c r="M11" s="866"/>
    </row>
    <row r="12" spans="2:13" ht="24.75" customHeight="1" thickBot="1">
      <c r="B12" s="73"/>
      <c r="C12" s="865"/>
      <c r="D12" s="867" t="s">
        <v>79</v>
      </c>
      <c r="E12" s="865"/>
      <c r="F12" s="865"/>
      <c r="G12" s="865"/>
      <c r="H12" s="865"/>
      <c r="I12" s="865"/>
      <c r="J12" s="865"/>
      <c r="K12" s="865"/>
      <c r="L12" s="865"/>
      <c r="M12" s="866"/>
    </row>
    <row r="13" spans="2:13" ht="24.75" customHeight="1">
      <c r="B13" s="73"/>
      <c r="C13" s="865"/>
      <c r="D13" s="88"/>
      <c r="E13" s="92"/>
      <c r="F13" s="92"/>
      <c r="G13" s="93" t="s">
        <v>44</v>
      </c>
      <c r="H13" s="94">
        <v>1400000</v>
      </c>
      <c r="I13" s="865"/>
      <c r="J13" s="865"/>
      <c r="K13" s="865"/>
      <c r="L13" s="865"/>
      <c r="M13" s="866"/>
    </row>
    <row r="14" spans="2:13" ht="24.75" customHeight="1">
      <c r="B14" s="73"/>
      <c r="C14" s="865"/>
      <c r="D14" s="73"/>
      <c r="E14" s="95"/>
      <c r="F14" s="95"/>
      <c r="G14" s="96" t="s">
        <v>22</v>
      </c>
      <c r="H14" s="97">
        <v>45000</v>
      </c>
      <c r="I14" s="865"/>
      <c r="J14" s="865"/>
      <c r="K14" s="865"/>
      <c r="L14" s="865"/>
      <c r="M14" s="866"/>
    </row>
    <row r="15" spans="2:13" ht="24.75" customHeight="1" thickBot="1">
      <c r="B15" s="73"/>
      <c r="C15" s="865"/>
      <c r="D15" s="90"/>
      <c r="E15" s="98"/>
      <c r="F15" s="98"/>
      <c r="G15" s="99" t="s">
        <v>24</v>
      </c>
      <c r="H15" s="100">
        <v>2.5</v>
      </c>
      <c r="I15" s="865"/>
      <c r="J15" s="865"/>
      <c r="K15" s="865"/>
      <c r="L15" s="865"/>
      <c r="M15" s="866"/>
    </row>
    <row r="16" spans="2:13" ht="16.5" thickBot="1">
      <c r="B16" s="73"/>
      <c r="C16" s="865"/>
      <c r="D16" s="865"/>
      <c r="E16" s="865"/>
      <c r="F16" s="89"/>
      <c r="G16" s="868"/>
      <c r="H16" s="865"/>
      <c r="I16" s="865"/>
      <c r="J16" s="865"/>
      <c r="K16" s="865"/>
      <c r="L16" s="865"/>
      <c r="M16" s="866"/>
    </row>
    <row r="17" spans="2:13" ht="24.75" customHeight="1" thickBot="1">
      <c r="B17" s="73"/>
      <c r="C17" s="95"/>
      <c r="D17" s="869"/>
      <c r="E17" s="870" t="s">
        <v>29</v>
      </c>
      <c r="F17" s="870"/>
      <c r="G17" s="870"/>
      <c r="H17" s="870"/>
      <c r="I17" s="871"/>
      <c r="J17" s="865"/>
      <c r="K17" s="865"/>
      <c r="L17" s="865"/>
      <c r="M17" s="866"/>
    </row>
    <row r="18" spans="1:70" s="219" customFormat="1" ht="24.75" customHeight="1">
      <c r="A18" s="862"/>
      <c r="B18" s="872"/>
      <c r="C18" s="867"/>
      <c r="D18" s="430" t="s">
        <v>26</v>
      </c>
      <c r="E18" s="431"/>
      <c r="F18" s="430" t="s">
        <v>25</v>
      </c>
      <c r="G18" s="431"/>
      <c r="H18" s="432" t="s">
        <v>28</v>
      </c>
      <c r="I18" s="451"/>
      <c r="J18" s="876"/>
      <c r="K18" s="876"/>
      <c r="L18" s="876"/>
      <c r="M18" s="877"/>
      <c r="N18" s="862"/>
      <c r="O18" s="862"/>
      <c r="P18" s="862"/>
      <c r="Q18" s="862"/>
      <c r="R18" s="862"/>
      <c r="S18" s="862"/>
      <c r="T18" s="862"/>
      <c r="U18" s="862"/>
      <c r="V18" s="862"/>
      <c r="W18" s="862"/>
      <c r="X18" s="862"/>
      <c r="Y18" s="862"/>
      <c r="Z18" s="862"/>
      <c r="AA18" s="862"/>
      <c r="AB18" s="862"/>
      <c r="AC18" s="862"/>
      <c r="AD18" s="862"/>
      <c r="AE18" s="862"/>
      <c r="AF18" s="862"/>
      <c r="AG18" s="862"/>
      <c r="AH18" s="862"/>
      <c r="AI18" s="862"/>
      <c r="AJ18" s="862"/>
      <c r="AK18" s="862"/>
      <c r="AL18" s="862"/>
      <c r="AM18" s="862"/>
      <c r="AN18" s="862"/>
      <c r="AO18" s="862"/>
      <c r="AP18" s="862"/>
      <c r="AQ18" s="862"/>
      <c r="AR18" s="862"/>
      <c r="AS18" s="862"/>
      <c r="AT18" s="862"/>
      <c r="AU18" s="862"/>
      <c r="AV18" s="862"/>
      <c r="AW18" s="862"/>
      <c r="AX18" s="862"/>
      <c r="AY18" s="862"/>
      <c r="AZ18" s="862"/>
      <c r="BA18" s="862"/>
      <c r="BB18" s="862"/>
      <c r="BC18" s="862"/>
      <c r="BD18" s="862"/>
      <c r="BE18" s="862"/>
      <c r="BF18" s="862"/>
      <c r="BG18" s="862"/>
      <c r="BH18" s="862"/>
      <c r="BI18" s="862"/>
      <c r="BJ18" s="862"/>
      <c r="BK18" s="862"/>
      <c r="BL18" s="862"/>
      <c r="BM18" s="862"/>
      <c r="BN18" s="862"/>
      <c r="BO18" s="862"/>
      <c r="BP18" s="862"/>
      <c r="BQ18" s="862"/>
      <c r="BR18" s="862"/>
    </row>
    <row r="19" spans="2:13" ht="24.75" customHeight="1" thickBot="1">
      <c r="B19" s="73"/>
      <c r="C19" s="95"/>
      <c r="D19" s="108" t="s">
        <v>21</v>
      </c>
      <c r="E19" s="109" t="s">
        <v>20</v>
      </c>
      <c r="F19" s="108" t="s">
        <v>21</v>
      </c>
      <c r="G19" s="109" t="s">
        <v>20</v>
      </c>
      <c r="H19" s="110" t="s">
        <v>21</v>
      </c>
      <c r="I19" s="109" t="s">
        <v>20</v>
      </c>
      <c r="J19" s="865"/>
      <c r="K19" s="865"/>
      <c r="L19" s="865"/>
      <c r="M19" s="866"/>
    </row>
    <row r="20" spans="2:13" ht="24.75" customHeight="1">
      <c r="B20" s="73"/>
      <c r="C20" s="128" t="s">
        <v>285</v>
      </c>
      <c r="D20" s="111">
        <f>($H$8/$H$10)*0.025</f>
        <v>50000</v>
      </c>
      <c r="E20" s="112">
        <f>($H$8/$H$10)*0.04</f>
        <v>80000</v>
      </c>
      <c r="F20" s="113">
        <f>D20/$H$9</f>
        <v>1.1111111111111112</v>
      </c>
      <c r="G20" s="114">
        <f>E20/$H$9</f>
        <v>1.7777777777777777</v>
      </c>
      <c r="H20" s="115">
        <f aca="true" t="shared" si="0" ref="H20:I22">F20*40</f>
        <v>44.44444444444444</v>
      </c>
      <c r="I20" s="116">
        <f t="shared" si="0"/>
        <v>71.11111111111111</v>
      </c>
      <c r="J20" s="865"/>
      <c r="K20" s="865"/>
      <c r="L20" s="865"/>
      <c r="M20" s="866"/>
    </row>
    <row r="21" spans="2:13" ht="24.75" customHeight="1">
      <c r="B21" s="73"/>
      <c r="C21" s="129" t="s">
        <v>27</v>
      </c>
      <c r="D21" s="117">
        <f>($H$8/$H$10)*0.02</f>
        <v>40000</v>
      </c>
      <c r="E21" s="107">
        <f>($H$8/$H$10)*0.04</f>
        <v>80000</v>
      </c>
      <c r="F21" s="118">
        <f>D21/$H$9</f>
        <v>0.8888888888888888</v>
      </c>
      <c r="G21" s="119">
        <f>E21/$H$9</f>
        <v>1.7777777777777777</v>
      </c>
      <c r="H21" s="120">
        <f t="shared" si="0"/>
        <v>35.55555555555556</v>
      </c>
      <c r="I21" s="121">
        <f t="shared" si="0"/>
        <v>71.11111111111111</v>
      </c>
      <c r="J21" s="865"/>
      <c r="K21" s="865"/>
      <c r="L21" s="865"/>
      <c r="M21" s="866"/>
    </row>
    <row r="22" spans="2:13" ht="24.75" customHeight="1" thickBot="1">
      <c r="B22" s="73"/>
      <c r="C22" s="130" t="s">
        <v>30</v>
      </c>
      <c r="D22" s="122">
        <f>($H$13/$H$15)*0.04</f>
        <v>22400</v>
      </c>
      <c r="E22" s="123">
        <f>($H$13/$H$15)*0.08</f>
        <v>44800</v>
      </c>
      <c r="F22" s="124">
        <f>D22/$H$14</f>
        <v>0.49777777777777776</v>
      </c>
      <c r="G22" s="125">
        <f>E22/$H$14</f>
        <v>0.9955555555555555</v>
      </c>
      <c r="H22" s="126">
        <f t="shared" si="0"/>
        <v>19.91111111111111</v>
      </c>
      <c r="I22" s="127">
        <f t="shared" si="0"/>
        <v>39.82222222222222</v>
      </c>
      <c r="J22" s="865"/>
      <c r="K22" s="865"/>
      <c r="L22" s="865"/>
      <c r="M22" s="866"/>
    </row>
    <row r="23" spans="2:13" ht="15">
      <c r="B23" s="73"/>
      <c r="C23" s="865"/>
      <c r="D23" s="865"/>
      <c r="E23" s="865"/>
      <c r="F23" s="865"/>
      <c r="G23" s="865"/>
      <c r="H23" s="865"/>
      <c r="I23" s="865"/>
      <c r="J23" s="865"/>
      <c r="K23" s="865"/>
      <c r="L23" s="865"/>
      <c r="M23" s="866"/>
    </row>
    <row r="24" spans="2:13" ht="15">
      <c r="B24" s="73"/>
      <c r="C24" s="865"/>
      <c r="D24" s="865"/>
      <c r="E24" s="865"/>
      <c r="F24" s="865"/>
      <c r="G24" s="865"/>
      <c r="H24" s="865"/>
      <c r="I24" s="865"/>
      <c r="J24" s="865"/>
      <c r="K24" s="865"/>
      <c r="L24" s="865"/>
      <c r="M24" s="866"/>
    </row>
    <row r="25" spans="2:13" ht="15.75" thickBot="1">
      <c r="B25" s="873" t="s">
        <v>252</v>
      </c>
      <c r="C25" s="874"/>
      <c r="D25" s="874"/>
      <c r="E25" s="874"/>
      <c r="F25" s="874"/>
      <c r="G25" s="874"/>
      <c r="H25" s="874"/>
      <c r="I25" s="874"/>
      <c r="J25" s="874"/>
      <c r="K25" s="874"/>
      <c r="L25" s="874"/>
      <c r="M25" s="875"/>
    </row>
    <row r="26" s="601" customFormat="1" ht="15"/>
    <row r="27" s="601" customFormat="1" ht="15"/>
    <row r="28" s="601" customFormat="1" ht="15"/>
    <row r="29" s="601" customFormat="1" ht="15"/>
    <row r="30" s="601" customFormat="1" ht="15"/>
    <row r="31" s="601" customFormat="1" ht="15"/>
    <row r="32" s="601" customFormat="1" ht="15"/>
    <row r="33" s="601" customFormat="1" ht="15"/>
    <row r="34" s="601" customFormat="1" ht="15"/>
    <row r="35" s="601" customFormat="1" ht="15"/>
    <row r="36" s="601" customFormat="1" ht="15"/>
    <row r="37" s="601" customFormat="1" ht="15"/>
    <row r="38" s="601" customFormat="1" ht="15"/>
    <row r="39" s="601" customFormat="1" ht="15"/>
    <row r="40" s="601" customFormat="1" ht="15"/>
    <row r="41" s="601" customFormat="1" ht="15"/>
    <row r="42" s="601" customFormat="1" ht="15"/>
    <row r="43" s="601" customFormat="1" ht="15"/>
    <row r="44" s="601" customFormat="1" ht="15"/>
    <row r="45" s="601" customFormat="1" ht="15"/>
    <row r="46" s="601" customFormat="1" ht="15"/>
    <row r="47" s="601" customFormat="1" ht="15"/>
    <row r="48" s="601" customFormat="1" ht="15"/>
    <row r="49" s="601" customFormat="1" ht="15"/>
    <row r="50" s="601" customFormat="1" ht="15"/>
    <row r="51" s="601" customFormat="1" ht="15"/>
    <row r="52" s="601" customFormat="1" ht="15"/>
    <row r="53" s="601" customFormat="1" ht="15"/>
    <row r="54" s="601" customFormat="1" ht="15"/>
    <row r="55" s="601" customFormat="1" ht="15"/>
    <row r="56" s="601" customFormat="1" ht="15"/>
    <row r="57" s="601" customFormat="1" ht="15"/>
    <row r="58" s="601" customFormat="1" ht="15"/>
    <row r="59" s="601" customFormat="1" ht="15"/>
    <row r="60" s="601" customFormat="1" ht="15"/>
    <row r="61" s="601" customFormat="1" ht="15"/>
    <row r="62" s="601" customFormat="1" ht="15"/>
    <row r="63" s="601" customFormat="1" ht="15"/>
    <row r="64" s="601" customFormat="1" ht="15"/>
    <row r="65" s="601" customFormat="1" ht="15"/>
    <row r="66" s="601" customFormat="1" ht="15"/>
    <row r="67" s="601" customFormat="1" ht="15"/>
    <row r="68" s="601" customFormat="1" ht="15"/>
    <row r="69" s="601" customFormat="1" ht="15"/>
    <row r="70" s="601" customFormat="1" ht="15"/>
    <row r="71" s="601" customFormat="1" ht="15"/>
    <row r="72" s="601" customFormat="1" ht="15"/>
    <row r="73" s="601" customFormat="1" ht="15"/>
    <row r="74" s="601" customFormat="1" ht="15"/>
    <row r="75" s="601" customFormat="1" ht="15"/>
    <row r="76" s="601" customFormat="1" ht="15"/>
    <row r="77" s="601" customFormat="1" ht="15"/>
    <row r="78" s="601" customFormat="1" ht="15"/>
    <row r="79" s="601" customFormat="1" ht="15"/>
    <row r="80" s="601" customFormat="1" ht="15"/>
    <row r="81" s="601" customFormat="1" ht="15"/>
    <row r="82" s="601" customFormat="1" ht="15"/>
    <row r="83" s="601" customFormat="1" ht="15"/>
    <row r="84" s="601" customFormat="1" ht="15"/>
    <row r="85" s="601" customFormat="1" ht="15"/>
    <row r="86" s="601" customFormat="1" ht="15"/>
    <row r="87" s="601" customFormat="1" ht="15"/>
    <row r="88" s="601" customFormat="1" ht="15"/>
    <row r="89" s="601" customFormat="1" ht="15"/>
    <row r="90" s="601" customFormat="1" ht="15"/>
    <row r="91" s="601" customFormat="1" ht="15"/>
    <row r="92" s="601" customFormat="1" ht="15"/>
    <row r="93" s="601" customFormat="1" ht="15"/>
    <row r="94" s="601" customFormat="1" ht="15"/>
    <row r="95" s="601" customFormat="1" ht="15"/>
    <row r="96" s="601" customFormat="1" ht="15"/>
    <row r="97" s="601" customFormat="1" ht="15"/>
    <row r="98" s="601" customFormat="1" ht="15"/>
    <row r="99" s="601" customFormat="1" ht="15"/>
    <row r="100" s="601" customFormat="1" ht="15"/>
    <row r="101" s="601" customFormat="1" ht="15"/>
    <row r="102" s="601" customFormat="1" ht="15"/>
    <row r="103" s="601" customFormat="1" ht="15"/>
    <row r="104" s="601" customFormat="1" ht="15"/>
    <row r="105" s="601" customFormat="1" ht="15"/>
    <row r="106" s="601" customFormat="1" ht="15"/>
    <row r="107" s="601" customFormat="1" ht="15"/>
    <row r="108" s="601" customFormat="1" ht="15"/>
    <row r="109" s="601" customFormat="1" ht="15"/>
    <row r="110" s="601" customFormat="1" ht="15"/>
    <row r="111" s="601" customFormat="1" ht="15"/>
    <row r="112" s="601" customFormat="1" ht="15"/>
    <row r="113" s="601" customFormat="1" ht="15"/>
    <row r="114" s="601" customFormat="1" ht="15"/>
    <row r="115" s="601" customFormat="1" ht="15"/>
    <row r="116" s="601" customFormat="1" ht="15"/>
    <row r="117" s="601" customFormat="1" ht="15"/>
    <row r="118" s="601" customFormat="1" ht="15"/>
    <row r="119" s="601" customFormat="1" ht="15"/>
    <row r="120" s="601" customFormat="1" ht="15"/>
    <row r="121" s="601" customFormat="1" ht="15"/>
    <row r="122" s="601" customFormat="1" ht="15"/>
    <row r="123" s="601" customFormat="1" ht="15"/>
    <row r="124" s="601" customFormat="1" ht="15"/>
    <row r="125" s="601" customFormat="1" ht="15"/>
    <row r="126" s="601" customFormat="1" ht="15"/>
    <row r="127" s="601" customFormat="1" ht="15"/>
    <row r="128" s="601" customFormat="1" ht="15"/>
    <row r="129" s="601" customFormat="1" ht="15"/>
    <row r="130" s="601" customFormat="1" ht="15"/>
    <row r="131" s="601" customFormat="1" ht="15"/>
    <row r="132" s="601" customFormat="1" ht="15"/>
    <row r="133" s="601" customFormat="1" ht="15"/>
    <row r="134" s="601" customFormat="1" ht="15"/>
    <row r="135" s="601" customFormat="1" ht="15"/>
    <row r="136" s="601" customFormat="1" ht="15"/>
    <row r="137" s="601" customFormat="1" ht="15"/>
    <row r="138" s="601" customFormat="1" ht="15"/>
    <row r="139" s="601" customFormat="1" ht="15"/>
    <row r="140" s="601" customFormat="1" ht="15"/>
    <row r="141" s="601" customFormat="1" ht="15"/>
    <row r="142" s="601" customFormat="1" ht="15"/>
    <row r="143" s="601" customFormat="1" ht="15"/>
    <row r="144" s="601" customFormat="1" ht="15"/>
    <row r="145" s="601" customFormat="1" ht="15"/>
    <row r="146" s="601" customFormat="1" ht="15"/>
    <row r="147" s="601" customFormat="1" ht="15"/>
    <row r="148" s="601" customFormat="1" ht="15"/>
    <row r="149" s="601" customFormat="1" ht="15"/>
    <row r="150" s="601" customFormat="1" ht="15"/>
    <row r="151" s="601" customFormat="1" ht="15"/>
    <row r="152" s="601" customFormat="1" ht="15"/>
    <row r="153" s="601" customFormat="1" ht="15"/>
    <row r="154" s="601" customFormat="1" ht="15"/>
    <row r="155" s="601" customFormat="1" ht="15"/>
    <row r="156" s="601" customFormat="1" ht="15"/>
    <row r="157" s="601" customFormat="1" ht="15"/>
    <row r="158" s="601" customFormat="1" ht="15"/>
    <row r="159" s="601" customFormat="1" ht="15"/>
    <row r="160" s="601" customFormat="1" ht="15"/>
    <row r="161" s="601" customFormat="1" ht="15"/>
    <row r="162" s="601" customFormat="1" ht="15"/>
    <row r="163" s="601" customFormat="1" ht="15"/>
    <row r="164" s="601" customFormat="1" ht="15"/>
    <row r="165" s="601" customFormat="1" ht="15"/>
    <row r="166" s="601" customFormat="1" ht="15"/>
    <row r="167" s="601" customFormat="1" ht="15"/>
    <row r="168" s="601" customFormat="1" ht="15"/>
    <row r="169" s="601" customFormat="1" ht="15"/>
    <row r="170" s="601" customFormat="1" ht="15"/>
    <row r="171" s="601" customFormat="1" ht="15"/>
    <row r="172" s="601" customFormat="1" ht="15"/>
    <row r="173" s="601" customFormat="1" ht="15"/>
    <row r="174" s="601" customFormat="1" ht="15"/>
    <row r="175" s="601" customFormat="1" ht="15"/>
    <row r="176" s="601" customFormat="1" ht="15"/>
    <row r="177" s="601" customFormat="1" ht="15"/>
    <row r="178" s="601" customFormat="1" ht="15"/>
    <row r="179" s="601" customFormat="1" ht="15"/>
    <row r="180" s="601" customFormat="1" ht="15"/>
    <row r="181" s="601" customFormat="1" ht="15"/>
    <row r="182" s="601" customFormat="1" ht="15"/>
    <row r="183" s="601" customFormat="1" ht="15"/>
    <row r="184" s="601" customFormat="1" ht="15"/>
    <row r="185" s="601" customFormat="1" ht="15"/>
    <row r="186" s="601" customFormat="1" ht="15"/>
    <row r="187" s="601" customFormat="1" ht="15"/>
    <row r="188" s="601" customFormat="1" ht="15"/>
    <row r="189" s="601" customFormat="1" ht="15"/>
    <row r="190" s="601" customFormat="1" ht="15"/>
    <row r="191" s="601" customFormat="1" ht="15"/>
    <row r="192" s="601" customFormat="1" ht="15"/>
    <row r="193" s="601" customFormat="1" ht="15"/>
    <row r="194" s="601" customFormat="1" ht="15"/>
    <row r="195" s="601" customFormat="1" ht="15"/>
    <row r="196" s="601" customFormat="1" ht="15"/>
    <row r="197" s="601" customFormat="1" ht="15"/>
    <row r="198" s="601" customFormat="1" ht="15"/>
    <row r="199" s="601" customFormat="1" ht="15"/>
    <row r="200" s="601" customFormat="1" ht="15"/>
    <row r="201" s="601" customFormat="1" ht="15"/>
    <row r="202" s="601" customFormat="1" ht="15"/>
    <row r="203" s="601" customFormat="1" ht="15"/>
    <row r="204" s="601" customFormat="1" ht="15"/>
    <row r="205" s="601" customFormat="1" ht="15"/>
    <row r="206" s="601" customFormat="1" ht="15"/>
    <row r="207" s="601" customFormat="1" ht="15"/>
    <row r="208" s="601" customFormat="1" ht="15"/>
    <row r="209" s="601" customFormat="1" ht="15"/>
    <row r="210" s="601" customFormat="1" ht="15"/>
    <row r="211" s="601" customFormat="1" ht="15"/>
    <row r="212" s="601" customFormat="1" ht="15"/>
    <row r="213" s="601" customFormat="1" ht="15"/>
    <row r="214" s="601" customFormat="1" ht="15"/>
    <row r="215" s="601" customFormat="1" ht="15"/>
    <row r="216" s="601" customFormat="1" ht="15"/>
    <row r="217" s="601" customFormat="1" ht="15"/>
    <row r="218" s="601" customFormat="1" ht="15"/>
    <row r="219" s="601" customFormat="1" ht="15"/>
    <row r="220" s="601" customFormat="1" ht="15"/>
    <row r="221" s="601" customFormat="1" ht="15"/>
    <row r="222" s="601" customFormat="1" ht="15"/>
    <row r="223" s="601" customFormat="1" ht="15"/>
    <row r="224" s="601" customFormat="1" ht="15"/>
    <row r="225" s="601" customFormat="1" ht="15"/>
    <row r="226" s="601" customFormat="1" ht="15"/>
    <row r="227" s="601" customFormat="1" ht="15"/>
    <row r="228" s="601" customFormat="1" ht="15"/>
    <row r="229" s="601" customFormat="1" ht="15"/>
    <row r="230" s="601" customFormat="1" ht="15"/>
    <row r="231" s="601" customFormat="1" ht="15"/>
    <row r="232" s="601" customFormat="1" ht="15"/>
    <row r="233" s="601" customFormat="1" ht="15"/>
    <row r="234" s="601" customFormat="1" ht="15"/>
    <row r="235" s="601" customFormat="1" ht="15"/>
    <row r="236" s="601" customFormat="1" ht="15"/>
    <row r="237" s="601" customFormat="1" ht="15"/>
    <row r="238" s="601" customFormat="1" ht="15"/>
    <row r="239" s="601" customFormat="1" ht="15"/>
    <row r="240" s="601" customFormat="1" ht="15"/>
    <row r="241" s="601" customFormat="1" ht="15"/>
    <row r="242" s="601" customFormat="1" ht="15"/>
    <row r="243" s="601" customFormat="1" ht="15"/>
    <row r="244" s="601" customFormat="1" ht="15"/>
    <row r="245" s="601" customFormat="1" ht="15"/>
    <row r="246" s="601" customFormat="1" ht="15"/>
    <row r="247" s="601" customFormat="1" ht="15"/>
    <row r="248" s="601" customFormat="1" ht="15"/>
    <row r="249" s="601" customFormat="1" ht="15"/>
    <row r="250" s="601" customFormat="1" ht="15"/>
    <row r="251" s="601" customFormat="1" ht="15"/>
    <row r="252" s="601" customFormat="1" ht="15"/>
    <row r="253" s="601" customFormat="1" ht="15"/>
    <row r="254" s="601" customFormat="1" ht="15"/>
    <row r="255" s="601" customFormat="1" ht="15"/>
    <row r="256" s="601" customFormat="1" ht="15"/>
    <row r="257" s="601" customFormat="1" ht="15"/>
    <row r="258" s="601" customFormat="1" ht="15"/>
    <row r="259" s="601" customFormat="1" ht="15"/>
    <row r="260" s="601" customFormat="1" ht="15"/>
    <row r="261" s="601" customFormat="1" ht="15"/>
    <row r="262" s="601" customFormat="1" ht="15"/>
    <row r="263" s="601" customFormat="1" ht="15"/>
    <row r="264" s="601" customFormat="1" ht="15"/>
    <row r="265" s="601" customFormat="1" ht="15"/>
    <row r="266" s="601" customFormat="1" ht="15"/>
    <row r="267" s="601" customFormat="1" ht="15"/>
    <row r="268" s="601" customFormat="1" ht="15"/>
    <row r="269" s="601" customFormat="1" ht="15"/>
    <row r="270" s="601" customFormat="1" ht="15"/>
    <row r="271" s="601" customFormat="1" ht="15"/>
    <row r="272" s="601" customFormat="1" ht="15"/>
    <row r="273" s="601" customFormat="1" ht="15"/>
    <row r="274" s="601" customFormat="1" ht="15"/>
    <row r="275" s="601" customFormat="1" ht="15"/>
    <row r="276" s="601" customFormat="1" ht="15"/>
    <row r="277" s="601" customFormat="1" ht="15"/>
    <row r="278" s="601" customFormat="1" ht="15"/>
    <row r="279" s="601" customFormat="1" ht="15"/>
    <row r="280" s="601" customFormat="1" ht="15"/>
    <row r="281" s="601" customFormat="1" ht="15"/>
    <row r="282" s="601" customFormat="1" ht="15"/>
    <row r="283" s="601" customFormat="1" ht="15"/>
    <row r="284" s="601" customFormat="1" ht="15"/>
    <row r="285" s="601" customFormat="1" ht="15"/>
    <row r="286" s="601" customFormat="1" ht="15"/>
    <row r="287" s="601" customFormat="1" ht="15"/>
    <row r="288" s="601" customFormat="1" ht="15"/>
    <row r="289" s="601" customFormat="1" ht="15"/>
    <row r="290" s="601" customFormat="1" ht="15"/>
    <row r="291" s="601" customFormat="1" ht="15"/>
    <row r="292" s="601" customFormat="1" ht="15"/>
    <row r="293" s="601" customFormat="1" ht="15"/>
    <row r="294" s="601" customFormat="1" ht="15"/>
    <row r="295" s="601" customFormat="1" ht="15"/>
    <row r="296" s="601" customFormat="1" ht="15"/>
    <row r="297" s="601" customFormat="1" ht="15"/>
    <row r="298" s="601" customFormat="1" ht="15"/>
    <row r="299" s="601" customFormat="1" ht="15"/>
    <row r="300" s="601" customFormat="1" ht="15"/>
    <row r="301" s="601" customFormat="1" ht="15"/>
    <row r="302" s="601" customFormat="1" ht="15"/>
    <row r="303" s="601" customFormat="1" ht="15"/>
    <row r="304" s="601" customFormat="1" ht="15"/>
    <row r="305" s="601" customFormat="1" ht="15"/>
    <row r="306" s="601" customFormat="1" ht="15"/>
    <row r="307" s="601" customFormat="1" ht="15"/>
    <row r="308" s="601" customFormat="1" ht="15"/>
    <row r="309" s="601" customFormat="1" ht="15"/>
    <row r="310" s="601" customFormat="1" ht="15"/>
    <row r="311" s="601" customFormat="1" ht="15"/>
    <row r="312" s="601" customFormat="1" ht="15"/>
    <row r="313" s="601" customFormat="1" ht="15"/>
    <row r="314" s="601" customFormat="1" ht="15"/>
    <row r="315" s="601" customFormat="1" ht="15"/>
    <row r="316" s="601" customFormat="1" ht="15"/>
    <row r="317" s="601" customFormat="1" ht="15"/>
    <row r="318" s="601" customFormat="1" ht="15"/>
    <row r="319" s="601" customFormat="1" ht="15"/>
    <row r="320" s="601" customFormat="1" ht="15"/>
    <row r="321" s="601" customFormat="1" ht="15"/>
    <row r="322" s="601" customFormat="1" ht="15"/>
    <row r="323" s="601" customFormat="1" ht="15"/>
    <row r="324" s="601" customFormat="1" ht="15"/>
    <row r="325" s="601" customFormat="1" ht="15"/>
    <row r="326" s="601" customFormat="1" ht="15"/>
    <row r="327" s="601" customFormat="1" ht="15"/>
    <row r="328" s="601" customFormat="1" ht="15"/>
    <row r="329" s="601" customFormat="1" ht="15"/>
    <row r="330" s="601" customFormat="1" ht="15"/>
    <row r="331" s="601" customFormat="1" ht="15"/>
    <row r="332" s="601" customFormat="1" ht="15"/>
    <row r="333" s="601" customFormat="1" ht="15"/>
    <row r="334" s="601" customFormat="1" ht="15"/>
    <row r="335" s="601" customFormat="1" ht="15"/>
    <row r="336" s="601" customFormat="1" ht="15"/>
    <row r="337" s="601" customFormat="1" ht="15"/>
    <row r="338" s="601" customFormat="1" ht="15"/>
    <row r="339" s="601" customFormat="1" ht="15"/>
    <row r="340" s="601" customFormat="1" ht="15"/>
    <row r="341" s="601" customFormat="1" ht="15"/>
    <row r="342" s="601" customFormat="1" ht="15"/>
    <row r="343" s="601" customFormat="1" ht="15"/>
    <row r="344" s="601" customFormat="1" ht="15"/>
    <row r="345" s="601" customFormat="1" ht="15"/>
    <row r="346" s="601" customFormat="1" ht="15"/>
    <row r="347" s="601" customFormat="1" ht="15"/>
    <row r="348" s="601" customFormat="1" ht="15"/>
    <row r="349" s="601" customFormat="1" ht="15"/>
    <row r="350" s="601" customFormat="1" ht="15"/>
    <row r="351" s="601" customFormat="1" ht="15"/>
    <row r="352" s="601" customFormat="1" ht="15"/>
    <row r="353" s="601" customFormat="1" ht="15"/>
    <row r="354" s="601" customFormat="1" ht="15"/>
    <row r="355" s="601" customFormat="1" ht="15"/>
    <row r="356" s="601" customFormat="1" ht="15"/>
    <row r="357" s="601" customFormat="1" ht="15"/>
    <row r="358" s="601" customFormat="1" ht="15"/>
    <row r="359" s="601" customFormat="1" ht="15"/>
    <row r="360" s="601" customFormat="1" ht="15"/>
    <row r="361" s="601" customFormat="1" ht="15"/>
    <row r="362" s="601" customFormat="1" ht="15"/>
    <row r="363" s="601" customFormat="1" ht="15"/>
  </sheetData>
  <printOptions horizontalCentered="1" verticalCentered="1"/>
  <pageMargins left="0.75" right="0.75" top="1" bottom="1" header="0.5" footer="0.5"/>
  <pageSetup fitToHeight="1" fitToWidth="1" horizontalDpi="600" verticalDpi="600" orientation="portrait" scale="70" r:id="rId4"/>
  <drawing r:id="rId3"/>
  <legacyDrawing r:id="rId2"/>
</worksheet>
</file>

<file path=xl/worksheets/sheet2.xml><?xml version="1.0" encoding="utf-8"?>
<worksheet xmlns="http://schemas.openxmlformats.org/spreadsheetml/2006/main" xmlns:r="http://schemas.openxmlformats.org/officeDocument/2006/relationships">
  <dimension ref="A1:J32"/>
  <sheetViews>
    <sheetView showGridLines="0" workbookViewId="0" topLeftCell="A1">
      <selection activeCell="N27" sqref="N27"/>
    </sheetView>
  </sheetViews>
  <sheetFormatPr defaultColWidth="8.88671875" defaultRowHeight="15"/>
  <cols>
    <col min="1" max="1" width="4.3359375" style="601" customWidth="1"/>
    <col min="2" max="2" width="5.10546875" style="601" customWidth="1"/>
    <col min="3" max="3" width="14.4453125" style="0" customWidth="1"/>
    <col min="4" max="4" width="12.77734375" style="0" customWidth="1"/>
    <col min="5" max="6" width="14.5546875" style="0" customWidth="1"/>
    <col min="7" max="34" width="11.4453125" style="601" customWidth="1"/>
    <col min="35" max="16384" width="11.4453125" style="0" customWidth="1"/>
  </cols>
  <sheetData>
    <row r="1" spans="3:6" ht="15">
      <c r="C1" s="601"/>
      <c r="D1" s="601"/>
      <c r="E1" s="601"/>
      <c r="F1" s="601"/>
    </row>
    <row r="2" spans="3:6" ht="15">
      <c r="C2" s="601"/>
      <c r="D2" s="601"/>
      <c r="E2" s="601"/>
      <c r="F2" s="601"/>
    </row>
    <row r="3" spans="3:6" ht="15">
      <c r="C3" s="601"/>
      <c r="D3" s="601"/>
      <c r="E3" s="601"/>
      <c r="F3" s="601"/>
    </row>
    <row r="4" spans="3:6" ht="15">
      <c r="C4" s="601"/>
      <c r="D4" s="601"/>
      <c r="E4" s="601"/>
      <c r="F4" s="601"/>
    </row>
    <row r="5" spans="3:6" ht="15.75" thickBot="1">
      <c r="C5" s="878" t="s">
        <v>262</v>
      </c>
      <c r="D5" s="601"/>
      <c r="E5" s="601"/>
      <c r="F5" s="601"/>
    </row>
    <row r="6" spans="1:10" ht="15">
      <c r="A6" s="46"/>
      <c r="C6" s="622"/>
      <c r="D6" s="623"/>
      <c r="E6" s="623"/>
      <c r="F6" s="629"/>
      <c r="I6" s="46"/>
      <c r="J6" s="46"/>
    </row>
    <row r="7" spans="1:10" ht="24.75" customHeight="1">
      <c r="A7" s="46"/>
      <c r="B7" s="46"/>
      <c r="C7" s="624"/>
      <c r="D7" s="625" t="s">
        <v>33</v>
      </c>
      <c r="E7" s="640">
        <v>0</v>
      </c>
      <c r="F7" s="630" t="s">
        <v>35</v>
      </c>
      <c r="G7" s="46"/>
      <c r="H7" s="46"/>
      <c r="I7" s="46"/>
      <c r="J7" s="46"/>
    </row>
    <row r="8" spans="1:10" ht="24.75" customHeight="1">
      <c r="A8" s="46"/>
      <c r="B8" s="46"/>
      <c r="C8" s="624"/>
      <c r="D8" s="625" t="s">
        <v>34</v>
      </c>
      <c r="E8" s="641">
        <v>0</v>
      </c>
      <c r="F8" s="630" t="s">
        <v>36</v>
      </c>
      <c r="G8" s="46"/>
      <c r="H8" s="46"/>
      <c r="I8" s="46"/>
      <c r="J8" s="46"/>
    </row>
    <row r="9" spans="1:10" ht="24.75" customHeight="1">
      <c r="A9" s="46"/>
      <c r="B9" s="46"/>
      <c r="C9" s="624"/>
      <c r="D9" s="626" t="s">
        <v>42</v>
      </c>
      <c r="E9" s="642">
        <v>0</v>
      </c>
      <c r="F9" s="631"/>
      <c r="G9" s="46"/>
      <c r="H9" s="46"/>
      <c r="I9" s="46"/>
      <c r="J9" s="46"/>
    </row>
    <row r="10" spans="1:10" ht="15">
      <c r="A10" s="46"/>
      <c r="B10" s="46"/>
      <c r="C10" s="627"/>
      <c r="D10" s="628"/>
      <c r="E10" s="639"/>
      <c r="F10" s="632"/>
      <c r="G10" s="46"/>
      <c r="H10" s="46"/>
      <c r="I10" s="46"/>
      <c r="J10" s="46"/>
    </row>
    <row r="11" spans="1:10" ht="15" thickBot="1">
      <c r="A11" s="46"/>
      <c r="B11" s="46"/>
      <c r="C11" s="627"/>
      <c r="D11" s="628"/>
      <c r="E11" s="639"/>
      <c r="F11" s="632"/>
      <c r="G11" s="46"/>
      <c r="H11" s="46"/>
      <c r="I11" s="46"/>
      <c r="J11" s="46"/>
    </row>
    <row r="12" spans="1:10" ht="24.75" customHeight="1" thickBot="1">
      <c r="A12" s="46"/>
      <c r="B12" s="46"/>
      <c r="C12" s="627"/>
      <c r="D12" s="628"/>
      <c r="E12" s="54" t="s">
        <v>40</v>
      </c>
      <c r="F12" s="55" t="s">
        <v>41</v>
      </c>
      <c r="G12" s="46"/>
      <c r="H12" s="46"/>
      <c r="I12" s="46"/>
      <c r="J12" s="46"/>
    </row>
    <row r="13" spans="1:10" ht="24.75" customHeight="1">
      <c r="A13" s="46"/>
      <c r="B13" s="46"/>
      <c r="C13" s="633"/>
      <c r="D13" s="634" t="s">
        <v>37</v>
      </c>
      <c r="E13" s="879">
        <f>E7*E8</f>
        <v>0</v>
      </c>
      <c r="F13" s="880">
        <f>E13</f>
        <v>0</v>
      </c>
      <c r="G13" s="46"/>
      <c r="H13" s="46"/>
      <c r="I13" s="46"/>
      <c r="J13" s="46"/>
    </row>
    <row r="14" spans="1:10" ht="24.75" customHeight="1">
      <c r="A14" s="46"/>
      <c r="B14" s="46"/>
      <c r="C14" s="635"/>
      <c r="D14" s="636" t="s">
        <v>38</v>
      </c>
      <c r="E14" s="881">
        <f>E13*E9</f>
        <v>0</v>
      </c>
      <c r="F14" s="882"/>
      <c r="G14" s="46"/>
      <c r="H14" s="46"/>
      <c r="I14" s="46"/>
      <c r="J14" s="46"/>
    </row>
    <row r="15" spans="1:10" ht="24.75" customHeight="1" thickBot="1">
      <c r="A15" s="46"/>
      <c r="B15" s="46"/>
      <c r="C15" s="637"/>
      <c r="D15" s="638" t="s">
        <v>39</v>
      </c>
      <c r="E15" s="883">
        <f>SUM(E13:E14)</f>
        <v>0</v>
      </c>
      <c r="F15" s="884">
        <f>F13</f>
        <v>0</v>
      </c>
      <c r="G15" s="46"/>
      <c r="H15" s="46"/>
      <c r="I15" s="46"/>
      <c r="J15" s="46"/>
    </row>
    <row r="16" spans="1:10" ht="24.75" customHeight="1" thickTop="1">
      <c r="A16" s="46"/>
      <c r="B16" s="46"/>
      <c r="C16" s="618"/>
      <c r="D16" s="619" t="s">
        <v>310</v>
      </c>
      <c r="E16" s="885">
        <f>$E$15*0.75</f>
        <v>0</v>
      </c>
      <c r="F16" s="886">
        <f>$F$15*0.75</f>
        <v>0</v>
      </c>
      <c r="G16" s="46"/>
      <c r="H16" s="46"/>
      <c r="I16" s="46"/>
      <c r="J16" s="46"/>
    </row>
    <row r="17" spans="1:10" ht="24.75" customHeight="1" thickBot="1">
      <c r="A17" s="46"/>
      <c r="B17" s="46"/>
      <c r="C17" s="620"/>
      <c r="D17" s="621" t="s">
        <v>311</v>
      </c>
      <c r="E17" s="887">
        <f>$E$15*1.75</f>
        <v>0</v>
      </c>
      <c r="F17" s="888">
        <f>$F$15*1.75</f>
        <v>0</v>
      </c>
      <c r="G17" s="46"/>
      <c r="H17" s="46"/>
      <c r="I17" s="46"/>
      <c r="J17" s="46"/>
    </row>
    <row r="18" spans="1:10" ht="15">
      <c r="A18" s="46"/>
      <c r="B18" s="46"/>
      <c r="C18" s="46"/>
      <c r="D18" s="46"/>
      <c r="E18" s="46"/>
      <c r="F18" s="46"/>
      <c r="G18" s="46"/>
      <c r="H18" s="46"/>
      <c r="I18" s="46"/>
      <c r="J18" s="46"/>
    </row>
    <row r="19" spans="1:9" ht="15">
      <c r="A19" s="46"/>
      <c r="B19" s="46"/>
      <c r="C19" s="46"/>
      <c r="D19" s="46"/>
      <c r="E19" s="46"/>
      <c r="F19" s="46"/>
      <c r="G19" s="46"/>
      <c r="H19" s="46"/>
      <c r="I19" s="46"/>
    </row>
    <row r="20" spans="1:9" ht="15">
      <c r="A20" s="46"/>
      <c r="B20" s="46"/>
      <c r="C20" s="46"/>
      <c r="D20" s="46"/>
      <c r="E20" s="46"/>
      <c r="F20" s="46"/>
      <c r="G20" s="46"/>
      <c r="H20" s="46"/>
      <c r="I20" s="46"/>
    </row>
    <row r="21" spans="3:6" ht="15">
      <c r="C21" s="601"/>
      <c r="D21" s="601"/>
      <c r="E21" s="601"/>
      <c r="F21" s="601"/>
    </row>
    <row r="22" spans="3:6" ht="15">
      <c r="C22" s="601"/>
      <c r="D22" s="601"/>
      <c r="E22" s="601"/>
      <c r="F22" s="601"/>
    </row>
    <row r="23" spans="3:6" ht="15">
      <c r="C23" s="601"/>
      <c r="D23" s="601"/>
      <c r="E23" s="601"/>
      <c r="F23" s="601"/>
    </row>
    <row r="24" spans="3:6" ht="15">
      <c r="C24" s="601"/>
      <c r="D24" s="601"/>
      <c r="E24" s="601"/>
      <c r="F24" s="601"/>
    </row>
    <row r="25" spans="3:6" ht="15">
      <c r="C25" s="601"/>
      <c r="D25" s="601"/>
      <c r="E25" s="601"/>
      <c r="F25" s="601"/>
    </row>
    <row r="26" spans="3:6" ht="15">
      <c r="C26" s="601"/>
      <c r="D26" s="601"/>
      <c r="E26" s="601"/>
      <c r="F26" s="601"/>
    </row>
    <row r="27" spans="3:6" ht="15">
      <c r="C27" s="601"/>
      <c r="D27" s="601"/>
      <c r="E27" s="601"/>
      <c r="F27" s="601"/>
    </row>
    <row r="28" spans="3:6" ht="15">
      <c r="C28" s="601"/>
      <c r="D28" s="601"/>
      <c r="E28" s="601"/>
      <c r="F28" s="601"/>
    </row>
    <row r="29" spans="3:6" ht="15">
      <c r="C29" s="601"/>
      <c r="D29" s="601"/>
      <c r="E29" s="601"/>
      <c r="F29" s="601"/>
    </row>
    <row r="30" spans="3:6" ht="15">
      <c r="C30" s="601"/>
      <c r="D30" s="601"/>
      <c r="E30" s="601"/>
      <c r="F30" s="601"/>
    </row>
    <row r="31" spans="3:6" ht="15">
      <c r="C31" s="601"/>
      <c r="D31" s="601"/>
      <c r="E31" s="601"/>
      <c r="F31" s="601"/>
    </row>
    <row r="32" spans="3:6" ht="15">
      <c r="C32" s="601"/>
      <c r="D32" s="601"/>
      <c r="E32" s="601"/>
      <c r="F32" s="601"/>
    </row>
    <row r="33" s="601" customFormat="1" ht="15"/>
    <row r="34" s="601" customFormat="1" ht="15"/>
    <row r="35" s="601" customFormat="1" ht="15"/>
    <row r="36" s="601" customFormat="1" ht="15"/>
    <row r="37" s="601" customFormat="1" ht="15"/>
    <row r="38" s="601" customFormat="1" ht="15"/>
    <row r="39" s="601" customFormat="1" ht="15"/>
    <row r="40" s="601" customFormat="1" ht="15"/>
    <row r="41" s="601" customFormat="1" ht="15"/>
    <row r="42" s="601" customFormat="1" ht="15"/>
    <row r="43" s="601" customFormat="1" ht="15"/>
    <row r="44" s="601" customFormat="1" ht="15"/>
    <row r="45" s="601" customFormat="1" ht="15"/>
    <row r="46" s="601" customFormat="1" ht="15"/>
    <row r="47" s="601" customFormat="1" ht="15"/>
    <row r="48" s="601" customFormat="1" ht="15"/>
    <row r="49" s="601" customFormat="1" ht="15"/>
    <row r="50" s="601" customFormat="1" ht="15"/>
    <row r="51" s="601" customFormat="1" ht="15"/>
    <row r="52" s="601" customFormat="1" ht="15"/>
    <row r="53" s="601" customFormat="1" ht="15"/>
    <row r="54" s="601" customFormat="1" ht="15"/>
    <row r="55" s="601" customFormat="1" ht="15"/>
    <row r="56" s="601" customFormat="1" ht="15"/>
    <row r="57" s="601" customFormat="1" ht="15"/>
    <row r="58" s="601" customFormat="1" ht="15"/>
    <row r="59" s="601" customFormat="1" ht="15"/>
    <row r="60" s="601" customFormat="1" ht="15"/>
    <row r="61" s="601" customFormat="1" ht="15"/>
    <row r="62" s="601" customFormat="1" ht="15"/>
    <row r="63" s="601" customFormat="1" ht="15"/>
    <row r="64" s="601" customFormat="1" ht="15"/>
    <row r="65" s="601" customFormat="1" ht="15"/>
    <row r="66" s="601" customFormat="1" ht="15"/>
    <row r="67" s="601" customFormat="1" ht="15"/>
    <row r="68" s="601" customFormat="1" ht="15"/>
    <row r="69" s="601" customFormat="1" ht="15"/>
    <row r="70" s="601" customFormat="1" ht="15"/>
    <row r="71" s="601" customFormat="1" ht="15"/>
    <row r="72" s="601" customFormat="1" ht="15"/>
    <row r="73" s="601" customFormat="1" ht="15"/>
    <row r="74" s="601" customFormat="1" ht="15"/>
    <row r="75" s="601" customFormat="1" ht="15"/>
    <row r="76" s="601" customFormat="1" ht="15"/>
    <row r="77" s="601" customFormat="1" ht="15"/>
    <row r="78" s="601" customFormat="1" ht="15"/>
    <row r="79" s="601" customFormat="1" ht="15"/>
    <row r="80" s="601" customFormat="1" ht="15"/>
    <row r="81" s="601" customFormat="1" ht="15"/>
    <row r="82" s="601" customFormat="1" ht="15"/>
    <row r="83" s="601" customFormat="1" ht="15"/>
    <row r="84" s="601" customFormat="1" ht="15"/>
    <row r="85" s="601" customFormat="1" ht="15"/>
    <row r="86" s="601" customFormat="1" ht="15"/>
    <row r="87" s="601" customFormat="1" ht="15"/>
    <row r="88" s="601" customFormat="1" ht="15"/>
    <row r="89" s="601" customFormat="1" ht="15"/>
    <row r="90" s="601" customFormat="1" ht="15"/>
    <row r="91" s="601" customFormat="1" ht="15"/>
    <row r="92" s="601" customFormat="1" ht="15"/>
    <row r="93" s="601" customFormat="1" ht="15"/>
    <row r="94" s="601" customFormat="1" ht="15"/>
    <row r="95" s="601" customFormat="1" ht="15"/>
    <row r="96" s="601" customFormat="1" ht="15"/>
    <row r="97" s="601" customFormat="1" ht="15"/>
    <row r="98" s="601" customFormat="1" ht="15"/>
    <row r="99" s="601" customFormat="1" ht="15"/>
    <row r="100" s="601" customFormat="1" ht="15"/>
    <row r="101" s="601" customFormat="1" ht="15"/>
    <row r="102" s="601" customFormat="1" ht="15"/>
    <row r="103" s="601" customFormat="1" ht="15"/>
    <row r="104" s="601" customFormat="1" ht="15"/>
    <row r="105" s="601" customFormat="1" ht="15"/>
    <row r="106" s="601" customFormat="1" ht="15"/>
    <row r="107" s="601" customFormat="1" ht="15"/>
    <row r="108" s="601" customFormat="1" ht="15"/>
    <row r="109" s="601" customFormat="1" ht="15"/>
    <row r="110" s="601" customFormat="1" ht="15"/>
    <row r="111" s="601" customFormat="1" ht="15"/>
    <row r="112" s="601" customFormat="1" ht="15"/>
    <row r="113" s="601" customFormat="1" ht="15"/>
    <row r="114" s="601" customFormat="1" ht="15"/>
    <row r="115" s="601" customFormat="1" ht="15"/>
    <row r="116" s="601" customFormat="1" ht="15"/>
    <row r="117" s="601" customFormat="1" ht="15"/>
    <row r="118" s="601" customFormat="1" ht="15"/>
    <row r="119" s="601" customFormat="1" ht="15"/>
    <row r="120" s="601" customFormat="1" ht="15"/>
    <row r="121" s="601" customFormat="1" ht="15"/>
    <row r="122" s="601" customFormat="1" ht="15"/>
    <row r="123" s="601" customFormat="1" ht="15"/>
    <row r="124" s="601" customFormat="1" ht="15"/>
    <row r="125" s="601" customFormat="1" ht="15"/>
    <row r="126" s="601" customFormat="1" ht="15"/>
    <row r="127" s="601" customFormat="1" ht="15"/>
    <row r="128" s="601" customFormat="1" ht="15"/>
    <row r="129" s="601" customFormat="1" ht="15"/>
    <row r="130" s="601" customFormat="1" ht="15"/>
    <row r="131" s="601" customFormat="1" ht="15"/>
    <row r="132" s="601" customFormat="1" ht="15"/>
    <row r="133" s="601" customFormat="1" ht="15"/>
    <row r="134" s="601" customFormat="1" ht="15"/>
    <row r="135" s="601" customFormat="1" ht="15"/>
    <row r="136" s="601" customFormat="1" ht="15"/>
    <row r="137" s="601" customFormat="1" ht="15"/>
    <row r="138" s="601" customFormat="1" ht="15"/>
    <row r="139" s="601" customFormat="1" ht="15"/>
    <row r="140" s="601" customFormat="1" ht="15"/>
    <row r="141" s="601" customFormat="1" ht="15"/>
    <row r="142" s="601" customFormat="1" ht="15"/>
    <row r="143" s="601" customFormat="1" ht="15"/>
    <row r="144" s="601" customFormat="1" ht="15"/>
    <row r="145" s="601" customFormat="1" ht="15"/>
    <row r="146" s="601" customFormat="1" ht="15"/>
    <row r="147" s="601" customFormat="1" ht="15"/>
    <row r="148" s="601" customFormat="1" ht="15"/>
    <row r="149" s="601" customFormat="1" ht="15"/>
    <row r="150" s="601" customFormat="1" ht="15"/>
    <row r="151" s="601" customFormat="1" ht="15"/>
    <row r="152" s="601" customFormat="1" ht="15"/>
    <row r="153" s="601" customFormat="1" ht="15"/>
    <row r="154" s="601" customFormat="1" ht="15"/>
    <row r="155" s="601" customFormat="1" ht="15"/>
    <row r="156" s="601" customFormat="1" ht="15"/>
    <row r="157" s="601" customFormat="1" ht="15"/>
    <row r="158" s="601" customFormat="1" ht="15"/>
    <row r="159" s="601" customFormat="1" ht="15"/>
    <row r="160" s="601" customFormat="1" ht="15"/>
    <row r="161" s="601" customFormat="1" ht="15"/>
    <row r="162" s="601" customFormat="1" ht="15"/>
    <row r="163" s="601" customFormat="1" ht="15"/>
    <row r="164" s="601" customFormat="1" ht="15"/>
    <row r="165" s="601" customFormat="1" ht="15"/>
    <row r="166" s="601" customFormat="1" ht="15"/>
    <row r="167" s="601" customFormat="1" ht="15"/>
    <row r="168" s="601" customFormat="1" ht="15"/>
    <row r="169" s="601" customFormat="1" ht="15"/>
    <row r="170" s="601" customFormat="1" ht="15"/>
    <row r="171" s="601" customFormat="1" ht="15"/>
    <row r="172" s="601" customFormat="1" ht="15"/>
    <row r="173" s="601" customFormat="1" ht="15"/>
    <row r="174" s="601" customFormat="1" ht="15"/>
    <row r="175" s="601" customFormat="1" ht="15"/>
    <row r="176" s="601" customFormat="1" ht="15"/>
    <row r="177" s="601" customFormat="1" ht="15"/>
    <row r="178" s="601" customFormat="1" ht="15"/>
    <row r="179" s="601" customFormat="1" ht="15"/>
    <row r="180" s="601" customFormat="1" ht="15"/>
    <row r="181" s="601" customFormat="1" ht="15"/>
    <row r="182" s="601" customFormat="1" ht="15"/>
    <row r="183" s="601" customFormat="1" ht="15"/>
    <row r="184" s="601" customFormat="1" ht="15"/>
    <row r="185" s="601" customFormat="1" ht="15"/>
    <row r="186" s="601" customFormat="1" ht="15"/>
    <row r="187" s="601" customFormat="1" ht="15"/>
    <row r="188" s="601" customFormat="1" ht="15"/>
    <row r="189" s="601" customFormat="1" ht="15"/>
    <row r="190" s="601" customFormat="1" ht="15"/>
    <row r="191" s="601" customFormat="1" ht="15"/>
    <row r="192" s="601" customFormat="1" ht="15"/>
    <row r="193" s="601" customFormat="1" ht="15"/>
    <row r="194" s="601" customFormat="1" ht="15"/>
    <row r="195" s="601" customFormat="1" ht="15"/>
    <row r="196" s="601" customFormat="1" ht="15"/>
    <row r="197" s="601" customFormat="1" ht="15"/>
    <row r="198" s="601" customFormat="1" ht="15"/>
    <row r="199" s="601" customFormat="1" ht="15"/>
    <row r="200" s="601" customFormat="1" ht="15"/>
    <row r="201" s="601" customFormat="1" ht="15"/>
    <row r="202" s="601" customFormat="1" ht="15"/>
    <row r="203" s="601" customFormat="1" ht="15"/>
    <row r="204" s="601" customFormat="1" ht="15"/>
    <row r="205" s="601" customFormat="1" ht="15"/>
    <row r="206" s="601" customFormat="1" ht="15"/>
    <row r="207" s="601" customFormat="1" ht="15"/>
    <row r="208" s="601" customFormat="1" ht="15"/>
    <row r="209" s="601" customFormat="1" ht="15"/>
    <row r="210" s="601" customFormat="1" ht="15"/>
    <row r="211" s="601" customFormat="1" ht="15"/>
    <row r="212" s="601" customFormat="1" ht="15"/>
    <row r="213" s="601" customFormat="1" ht="15"/>
    <row r="214" s="601" customFormat="1" ht="15"/>
    <row r="215" s="601" customFormat="1" ht="15"/>
    <row r="216" s="601" customFormat="1" ht="15"/>
    <row r="217" s="601" customFormat="1" ht="15"/>
    <row r="218" s="601" customFormat="1" ht="15"/>
    <row r="219" s="601" customFormat="1" ht="15"/>
    <row r="220" s="601" customFormat="1" ht="15"/>
    <row r="221" s="601" customFormat="1" ht="15"/>
    <row r="222" s="601" customFormat="1" ht="15"/>
    <row r="223" s="601" customFormat="1" ht="15"/>
    <row r="224" s="601" customFormat="1" ht="15"/>
    <row r="225" s="601" customFormat="1" ht="15"/>
    <row r="226" s="601" customFormat="1" ht="15"/>
    <row r="227" s="601" customFormat="1" ht="15"/>
    <row r="228" s="601" customFormat="1" ht="15"/>
    <row r="229" s="601" customFormat="1" ht="15"/>
    <row r="230" s="601" customFormat="1" ht="15"/>
    <row r="231" s="601" customFormat="1" ht="15"/>
    <row r="232" s="601" customFormat="1" ht="15"/>
    <row r="233" s="601" customFormat="1" ht="15"/>
    <row r="234" s="601" customFormat="1" ht="15"/>
    <row r="235" s="601" customFormat="1" ht="15"/>
    <row r="236" s="601" customFormat="1" ht="15"/>
    <row r="237" s="601" customFormat="1" ht="15"/>
    <row r="238" s="601" customFormat="1" ht="15"/>
    <row r="239" s="601" customFormat="1" ht="15"/>
    <row r="240" s="601" customFormat="1" ht="15"/>
    <row r="241" s="601" customFormat="1" ht="15"/>
    <row r="242" s="601" customFormat="1" ht="15"/>
    <row r="243" s="601" customFormat="1" ht="15"/>
    <row r="244" s="601" customFormat="1" ht="15"/>
    <row r="245" s="601" customFormat="1" ht="15"/>
    <row r="246" s="601" customFormat="1" ht="15"/>
    <row r="247" s="601" customFormat="1" ht="15"/>
    <row r="248" s="601" customFormat="1" ht="15"/>
    <row r="249" s="601" customFormat="1" ht="15"/>
    <row r="250" s="601" customFormat="1" ht="15"/>
    <row r="251" s="601" customFormat="1" ht="15"/>
    <row r="252" s="601" customFormat="1" ht="15"/>
    <row r="253" s="601" customFormat="1" ht="15"/>
    <row r="254" s="601" customFormat="1" ht="15"/>
    <row r="255" s="601" customFormat="1" ht="15"/>
    <row r="256" s="601" customFormat="1" ht="15"/>
    <row r="257" s="601" customFormat="1" ht="15"/>
    <row r="258" s="601" customFormat="1" ht="15"/>
    <row r="259" s="601" customFormat="1" ht="15"/>
    <row r="260" s="601" customFormat="1" ht="15"/>
    <row r="261" s="601" customFormat="1" ht="15"/>
    <row r="262" s="601" customFormat="1" ht="15"/>
    <row r="263" s="601" customFormat="1" ht="15"/>
    <row r="264" s="601" customFormat="1" ht="15"/>
    <row r="265" s="601" customFormat="1" ht="15"/>
    <row r="266" s="601" customFormat="1" ht="15"/>
    <row r="267" s="601" customFormat="1" ht="15"/>
    <row r="268" s="601" customFormat="1" ht="15"/>
    <row r="269" s="601" customFormat="1" ht="15"/>
    <row r="270" s="601" customFormat="1" ht="15"/>
    <row r="271" s="601" customFormat="1" ht="15"/>
    <row r="272" s="601" customFormat="1" ht="15"/>
    <row r="273" s="601" customFormat="1" ht="15"/>
    <row r="274" s="601" customFormat="1" ht="15"/>
    <row r="275" s="601" customFormat="1" ht="15"/>
    <row r="276" s="601" customFormat="1" ht="15"/>
    <row r="277" s="601" customFormat="1" ht="15"/>
    <row r="278" s="601" customFormat="1" ht="15"/>
    <row r="279" s="601" customFormat="1" ht="15"/>
    <row r="280" s="601" customFormat="1" ht="15"/>
    <row r="281" s="601" customFormat="1" ht="15"/>
    <row r="282" s="601" customFormat="1" ht="15"/>
    <row r="283" s="601" customFormat="1" ht="15"/>
    <row r="284" s="601" customFormat="1" ht="15"/>
    <row r="285" s="601" customFormat="1" ht="15"/>
    <row r="286" s="601" customFormat="1" ht="15"/>
    <row r="287" s="601" customFormat="1" ht="15"/>
    <row r="288" s="601" customFormat="1" ht="15"/>
    <row r="289" s="601" customFormat="1" ht="15"/>
    <row r="290" s="601" customFormat="1" ht="15"/>
    <row r="291" s="601" customFormat="1" ht="15"/>
    <row r="292" s="601" customFormat="1" ht="15"/>
    <row r="293" s="601" customFormat="1" ht="15"/>
    <row r="294" s="601" customFormat="1" ht="15"/>
    <row r="295" s="601" customFormat="1" ht="15"/>
    <row r="296" s="601" customFormat="1" ht="15"/>
    <row r="297" s="601" customFormat="1" ht="15"/>
    <row r="298" s="601" customFormat="1" ht="15"/>
    <row r="299" s="601" customFormat="1" ht="15"/>
    <row r="300" s="601" customFormat="1" ht="15"/>
    <row r="301" s="601" customFormat="1" ht="15"/>
    <row r="302" s="601" customFormat="1" ht="15"/>
    <row r="303" s="601" customFormat="1" ht="15"/>
    <row r="304" s="601" customFormat="1" ht="15"/>
    <row r="305" s="601" customFormat="1" ht="15"/>
    <row r="306" s="601" customFormat="1" ht="15"/>
    <row r="307" s="601" customFormat="1" ht="15"/>
    <row r="308" s="601" customFormat="1" ht="15"/>
    <row r="309" s="601" customFormat="1" ht="15"/>
    <row r="310" s="601" customFormat="1" ht="15"/>
    <row r="311" s="601" customFormat="1" ht="15"/>
    <row r="312" s="601" customFormat="1" ht="15"/>
    <row r="313" s="601" customFormat="1" ht="15"/>
    <row r="314" s="601" customFormat="1" ht="15"/>
    <row r="315" s="601" customFormat="1" ht="15"/>
    <row r="316" s="601" customFormat="1" ht="15"/>
    <row r="317" s="601" customFormat="1" ht="15"/>
    <row r="318" s="601" customFormat="1" ht="15"/>
    <row r="319" s="601" customFormat="1" ht="15"/>
    <row r="320" s="601" customFormat="1" ht="15"/>
    <row r="321" s="601" customFormat="1" ht="15"/>
    <row r="322" s="601" customFormat="1" ht="15"/>
    <row r="323" s="601" customFormat="1" ht="15"/>
    <row r="324" s="601" customFormat="1" ht="15"/>
    <row r="325" s="601" customFormat="1" ht="15"/>
    <row r="326" s="601" customFormat="1" ht="15"/>
    <row r="327" s="601" customFormat="1" ht="15"/>
    <row r="328" s="601" customFormat="1" ht="15"/>
    <row r="329" s="601" customFormat="1" ht="15"/>
    <row r="330" s="601" customFormat="1" ht="15"/>
    <row r="331" s="601" customFormat="1" ht="15"/>
    <row r="332" s="601" customFormat="1" ht="15"/>
    <row r="333" s="601" customFormat="1" ht="15"/>
    <row r="334" s="601" customFormat="1" ht="15"/>
    <row r="335" s="601" customFormat="1" ht="15"/>
    <row r="336" s="601" customFormat="1" ht="15"/>
    <row r="337" s="601" customFormat="1" ht="15"/>
    <row r="338" s="601" customFormat="1" ht="15"/>
    <row r="339" s="601" customFormat="1" ht="15"/>
    <row r="340" s="601" customFormat="1" ht="15"/>
    <row r="341" s="601" customFormat="1" ht="15"/>
    <row r="342" s="601" customFormat="1" ht="15"/>
    <row r="343" s="601" customFormat="1" ht="15"/>
    <row r="344" s="601" customFormat="1" ht="15"/>
    <row r="345" s="601" customFormat="1" ht="15"/>
    <row r="346" s="601" customFormat="1" ht="15"/>
    <row r="347" s="601" customFormat="1" ht="15"/>
    <row r="348" s="601" customFormat="1" ht="15"/>
    <row r="349" s="601" customFormat="1" ht="15"/>
    <row r="350" s="601" customFormat="1" ht="15"/>
    <row r="351" s="601" customFormat="1" ht="15"/>
    <row r="352" s="601" customFormat="1" ht="15"/>
    <row r="353" s="601" customFormat="1" ht="15"/>
    <row r="354" s="601" customFormat="1" ht="15"/>
    <row r="355" s="601" customFormat="1" ht="15"/>
    <row r="356" s="601" customFormat="1" ht="15"/>
    <row r="357" s="601" customFormat="1" ht="15"/>
    <row r="358" s="601" customFormat="1" ht="15"/>
    <row r="359" s="601" customFormat="1" ht="15"/>
    <row r="360" s="601" customFormat="1" ht="15"/>
    <row r="361" s="601" customFormat="1" ht="15"/>
    <row r="362" s="601" customFormat="1" ht="15"/>
    <row r="363" s="601" customFormat="1" ht="15"/>
    <row r="364" s="601" customFormat="1" ht="15"/>
    <row r="365" s="601" customFormat="1" ht="15"/>
    <row r="366" s="601" customFormat="1" ht="15"/>
    <row r="367" s="601" customFormat="1" ht="15"/>
    <row r="368" s="601" customFormat="1" ht="15"/>
    <row r="369" s="601" customFormat="1" ht="15"/>
    <row r="370" s="601" customFormat="1" ht="15"/>
    <row r="371" s="601" customFormat="1" ht="15"/>
    <row r="372" s="601" customFormat="1" ht="15"/>
    <row r="373" s="601" customFormat="1" ht="15"/>
    <row r="374" s="601" customFormat="1" ht="15"/>
    <row r="375" s="601" customFormat="1" ht="15"/>
    <row r="376" s="601" customFormat="1" ht="15"/>
    <row r="377" s="601" customFormat="1" ht="15"/>
    <row r="378" s="601" customFormat="1" ht="15"/>
    <row r="379" s="601" customFormat="1" ht="15"/>
    <row r="380" s="601" customFormat="1" ht="15"/>
    <row r="381" s="601" customFormat="1" ht="15"/>
    <row r="382" s="601" customFormat="1" ht="15"/>
    <row r="383" s="601" customFormat="1" ht="15"/>
    <row r="384" s="601" customFormat="1" ht="15"/>
    <row r="385" s="601" customFormat="1" ht="15"/>
    <row r="386" s="601" customFormat="1" ht="15"/>
    <row r="387" s="601" customFormat="1" ht="15"/>
    <row r="388" s="601" customFormat="1" ht="15"/>
  </sheetData>
  <printOptions horizontalCentered="1"/>
  <pageMargins left="0.75" right="0.75" top="1" bottom="1" header="0.5" footer="0.5"/>
  <pageSetup horizontalDpi="600" verticalDpi="600" orientation="landscape"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CQ758"/>
  <sheetViews>
    <sheetView showGridLines="0" zoomScale="50" zoomScaleNormal="50" workbookViewId="0" topLeftCell="A1">
      <selection activeCell="S77" sqref="S77"/>
    </sheetView>
  </sheetViews>
  <sheetFormatPr defaultColWidth="8.88671875" defaultRowHeight="15"/>
  <cols>
    <col min="1" max="1" width="8.88671875" style="601" customWidth="1"/>
    <col min="2" max="2" width="13.3359375" style="1" customWidth="1"/>
    <col min="3" max="3" width="25.5546875" style="2" customWidth="1"/>
    <col min="4" max="4" width="9.4453125" style="32" customWidth="1"/>
    <col min="5" max="5" width="10.4453125" style="32" customWidth="1"/>
    <col min="6" max="6" width="9.88671875" style="5" customWidth="1"/>
    <col min="7" max="7" width="10.4453125" style="5" customWidth="1"/>
    <col min="8" max="8" width="9.88671875" style="5" customWidth="1"/>
    <col min="9" max="9" width="10.4453125" style="5" customWidth="1"/>
    <col min="10" max="10" width="11.3359375" style="5" customWidth="1"/>
    <col min="11" max="11" width="10.4453125" style="5" customWidth="1"/>
    <col min="12" max="12" width="11.6640625" style="5" customWidth="1"/>
    <col min="13" max="13" width="10.4453125" style="5" customWidth="1"/>
    <col min="14" max="14" width="9.88671875" style="0" customWidth="1"/>
    <col min="15" max="15" width="10.4453125" style="0" customWidth="1"/>
    <col min="16" max="16" width="12.10546875" style="0" customWidth="1"/>
    <col min="17" max="17" width="10.4453125" style="0" customWidth="1"/>
    <col min="18" max="18" width="11.21484375" style="0" bestFit="1" customWidth="1"/>
    <col min="19" max="19" width="10.4453125" style="0" customWidth="1"/>
    <col min="20" max="20" width="11.21484375" style="0" bestFit="1" customWidth="1"/>
    <col min="21" max="21" width="0.88671875" style="601" customWidth="1"/>
    <col min="22" max="22" width="13.77734375" style="12" customWidth="1"/>
    <col min="23" max="24" width="12.99609375" style="649" customWidth="1"/>
    <col min="25" max="95" width="8.88671875" style="601" customWidth="1"/>
  </cols>
  <sheetData>
    <row r="1" spans="2:22" ht="15">
      <c r="B1" s="649"/>
      <c r="C1" s="650"/>
      <c r="D1" s="651"/>
      <c r="E1" s="651"/>
      <c r="F1" s="652"/>
      <c r="G1" s="652"/>
      <c r="H1" s="652"/>
      <c r="I1" s="652"/>
      <c r="J1" s="652"/>
      <c r="K1" s="652"/>
      <c r="L1" s="652"/>
      <c r="M1" s="652"/>
      <c r="N1" s="601"/>
      <c r="O1" s="601"/>
      <c r="P1" s="601"/>
      <c r="Q1" s="601"/>
      <c r="R1" s="601"/>
      <c r="S1" s="601"/>
      <c r="T1" s="601"/>
      <c r="V1" s="643"/>
    </row>
    <row r="2" spans="2:22" ht="15">
      <c r="B2" s="649"/>
      <c r="C2" s="650"/>
      <c r="L2" s="652"/>
      <c r="M2" s="652"/>
      <c r="N2" s="601"/>
      <c r="O2" s="601"/>
      <c r="P2" s="601"/>
      <c r="Q2" s="601"/>
      <c r="R2" s="601"/>
      <c r="S2" s="601"/>
      <c r="T2" s="601"/>
      <c r="V2" s="643"/>
    </row>
    <row r="3" spans="2:22" ht="15">
      <c r="B3" s="649"/>
      <c r="C3" s="650"/>
      <c r="L3" s="652"/>
      <c r="M3" s="652"/>
      <c r="N3" s="601"/>
      <c r="O3" s="601"/>
      <c r="P3" s="601"/>
      <c r="Q3" s="601"/>
      <c r="R3" s="601"/>
      <c r="S3" s="601"/>
      <c r="T3" s="601"/>
      <c r="V3" s="643"/>
    </row>
    <row r="4" spans="2:22" ht="15">
      <c r="B4" s="649"/>
      <c r="C4" s="650"/>
      <c r="D4" s="651"/>
      <c r="E4" s="651"/>
      <c r="F4" s="652"/>
      <c r="G4" s="652"/>
      <c r="H4" s="652"/>
      <c r="I4" s="652"/>
      <c r="J4" s="652"/>
      <c r="K4" s="652"/>
      <c r="L4" s="652"/>
      <c r="M4" s="652"/>
      <c r="N4" s="601"/>
      <c r="O4" s="601"/>
      <c r="P4" s="601"/>
      <c r="Q4" s="601"/>
      <c r="R4" s="601"/>
      <c r="S4" s="601"/>
      <c r="T4" s="601"/>
      <c r="V4" s="643"/>
    </row>
    <row r="5" spans="2:22" ht="15">
      <c r="B5" s="649"/>
      <c r="C5" s="650"/>
      <c r="D5" s="651"/>
      <c r="E5" s="651"/>
      <c r="F5" s="652"/>
      <c r="G5" s="652"/>
      <c r="H5" s="652"/>
      <c r="I5" s="652"/>
      <c r="J5" s="652"/>
      <c r="K5" s="652"/>
      <c r="L5" s="652"/>
      <c r="M5" s="652"/>
      <c r="N5" s="601"/>
      <c r="O5" s="601"/>
      <c r="P5" s="601"/>
      <c r="Q5" s="601"/>
      <c r="R5" s="601"/>
      <c r="S5" s="601"/>
      <c r="T5" s="601"/>
      <c r="V5" s="643"/>
    </row>
    <row r="6" spans="2:22" ht="15">
      <c r="B6" s="649"/>
      <c r="C6" s="650"/>
      <c r="L6" s="652"/>
      <c r="M6" s="652"/>
      <c r="N6" s="601"/>
      <c r="O6" s="601"/>
      <c r="P6" s="601"/>
      <c r="Q6" s="601"/>
      <c r="R6" s="601"/>
      <c r="S6" s="601"/>
      <c r="T6" s="601"/>
      <c r="V6" s="643"/>
    </row>
    <row r="7" spans="2:22" ht="15">
      <c r="B7" s="649"/>
      <c r="C7" s="650"/>
      <c r="L7" s="652"/>
      <c r="M7" s="652"/>
      <c r="N7" s="601"/>
      <c r="O7" s="601"/>
      <c r="P7" s="601"/>
      <c r="Q7" s="601"/>
      <c r="R7" s="601"/>
      <c r="S7" s="601"/>
      <c r="T7" s="601"/>
      <c r="V7" s="643"/>
    </row>
    <row r="8" spans="2:22" ht="15">
      <c r="B8" s="649"/>
      <c r="C8" s="650"/>
      <c r="L8" s="652"/>
      <c r="M8" s="652"/>
      <c r="N8" s="601"/>
      <c r="O8" s="601"/>
      <c r="P8" s="601"/>
      <c r="Q8" s="601"/>
      <c r="R8" s="601"/>
      <c r="S8" s="601"/>
      <c r="T8" s="601"/>
      <c r="V8" s="643"/>
    </row>
    <row r="9" spans="2:22" ht="15">
      <c r="B9" s="649"/>
      <c r="C9" s="650"/>
      <c r="L9" s="652"/>
      <c r="M9" s="652"/>
      <c r="N9" s="601"/>
      <c r="O9" s="601"/>
      <c r="P9" s="601"/>
      <c r="Q9" s="601"/>
      <c r="R9" s="601"/>
      <c r="S9" s="601"/>
      <c r="T9" s="601"/>
      <c r="V9" s="643"/>
    </row>
    <row r="10" spans="2:22" ht="15">
      <c r="B10" s="649"/>
      <c r="C10" s="650"/>
      <c r="L10" s="652"/>
      <c r="M10" s="652"/>
      <c r="N10" s="601"/>
      <c r="O10" s="601"/>
      <c r="P10" s="601"/>
      <c r="Q10" s="601"/>
      <c r="R10" s="601"/>
      <c r="S10" s="601"/>
      <c r="T10" s="601"/>
      <c r="V10" s="643"/>
    </row>
    <row r="11" spans="2:22" ht="15">
      <c r="B11" s="649"/>
      <c r="C11" s="650"/>
      <c r="D11" s="651"/>
      <c r="E11" s="651"/>
      <c r="F11" s="652"/>
      <c r="G11" s="652"/>
      <c r="H11" s="652"/>
      <c r="I11" s="652"/>
      <c r="J11" s="652"/>
      <c r="K11" s="652"/>
      <c r="L11" s="652"/>
      <c r="M11" s="652"/>
      <c r="N11" s="601"/>
      <c r="O11" s="601"/>
      <c r="P11" s="601"/>
      <c r="Q11" s="601"/>
      <c r="R11" s="601"/>
      <c r="S11" s="601"/>
      <c r="T11" s="601"/>
      <c r="V11" s="643"/>
    </row>
    <row r="12" spans="1:24" s="657" customFormat="1" ht="29.25" customHeight="1">
      <c r="A12" s="602"/>
      <c r="C12" s="653"/>
      <c r="D12" s="654"/>
      <c r="E12" s="654"/>
      <c r="F12" s="655"/>
      <c r="G12" s="655"/>
      <c r="H12" s="655"/>
      <c r="I12" s="656"/>
      <c r="J12" s="656"/>
      <c r="K12" s="656"/>
      <c r="L12" s="656"/>
      <c r="M12" s="656"/>
      <c r="V12" s="643"/>
      <c r="W12" s="658"/>
      <c r="X12" s="658"/>
    </row>
    <row r="13" spans="2:22" ht="15">
      <c r="B13" s="659"/>
      <c r="C13" s="660"/>
      <c r="D13" s="661"/>
      <c r="E13" s="661"/>
      <c r="F13" s="662"/>
      <c r="G13" s="662"/>
      <c r="H13" s="652"/>
      <c r="I13" s="652"/>
      <c r="J13" s="652"/>
      <c r="K13" s="652"/>
      <c r="L13" s="652"/>
      <c r="M13" s="652"/>
      <c r="N13" s="601"/>
      <c r="O13" s="601"/>
      <c r="P13" s="601"/>
      <c r="Q13" s="601"/>
      <c r="R13" s="601"/>
      <c r="S13" s="601"/>
      <c r="T13" s="601"/>
      <c r="V13" s="643"/>
    </row>
    <row r="14" spans="2:22" ht="15">
      <c r="B14" s="659"/>
      <c r="C14" s="660"/>
      <c r="D14" s="661"/>
      <c r="E14" s="661"/>
      <c r="F14" s="662"/>
      <c r="G14" s="662"/>
      <c r="H14" s="652"/>
      <c r="I14" s="652"/>
      <c r="J14" s="652"/>
      <c r="K14" s="652"/>
      <c r="L14" s="652"/>
      <c r="M14" s="652"/>
      <c r="N14" s="601"/>
      <c r="O14" s="601"/>
      <c r="P14" s="601"/>
      <c r="Q14" s="601"/>
      <c r="R14" s="601"/>
      <c r="S14" s="601"/>
      <c r="T14" s="601"/>
      <c r="V14" s="643"/>
    </row>
    <row r="15" spans="2:22" ht="15">
      <c r="B15" s="659"/>
      <c r="C15" s="660"/>
      <c r="D15" s="661"/>
      <c r="E15" s="661"/>
      <c r="F15" s="662"/>
      <c r="G15" s="662"/>
      <c r="H15" s="652"/>
      <c r="I15" s="652"/>
      <c r="J15" s="652"/>
      <c r="K15" s="652"/>
      <c r="L15" s="652"/>
      <c r="M15" s="652"/>
      <c r="N15" s="601"/>
      <c r="O15" s="601"/>
      <c r="P15" s="601"/>
      <c r="Q15" s="601"/>
      <c r="R15" s="601"/>
      <c r="S15" s="601"/>
      <c r="T15" s="601"/>
      <c r="V15" s="643"/>
    </row>
    <row r="16" spans="2:22" ht="15.75" thickBot="1">
      <c r="B16" s="673" t="s">
        <v>262</v>
      </c>
      <c r="C16" s="660"/>
      <c r="D16" s="661"/>
      <c r="E16" s="661"/>
      <c r="F16" s="662"/>
      <c r="G16" s="662"/>
      <c r="H16" s="652"/>
      <c r="I16" s="652"/>
      <c r="J16" s="652"/>
      <c r="K16" s="652"/>
      <c r="L16" s="652"/>
      <c r="M16" s="652"/>
      <c r="N16" s="601"/>
      <c r="O16" s="601"/>
      <c r="P16" s="601"/>
      <c r="Q16" s="601"/>
      <c r="R16" s="601"/>
      <c r="S16" s="601"/>
      <c r="T16" s="601"/>
      <c r="V16" s="643"/>
    </row>
    <row r="17" spans="1:32" s="657" customFormat="1" ht="15.75" thickBot="1">
      <c r="A17" s="643"/>
      <c r="B17" s="663"/>
      <c r="C17" s="664"/>
      <c r="D17" s="665"/>
      <c r="E17" s="244" t="s">
        <v>314</v>
      </c>
      <c r="F17" s="243"/>
      <c r="G17" s="244" t="s">
        <v>315</v>
      </c>
      <c r="H17" s="243"/>
      <c r="I17" s="244" t="s">
        <v>316</v>
      </c>
      <c r="J17" s="243"/>
      <c r="K17" s="244" t="s">
        <v>317</v>
      </c>
      <c r="L17" s="243"/>
      <c r="M17" s="244" t="s">
        <v>314</v>
      </c>
      <c r="N17" s="243"/>
      <c r="O17" s="244" t="s">
        <v>315</v>
      </c>
      <c r="P17" s="243"/>
      <c r="Q17" s="244" t="s">
        <v>316</v>
      </c>
      <c r="R17" s="243"/>
      <c r="S17" s="244" t="s">
        <v>317</v>
      </c>
      <c r="T17" s="243"/>
      <c r="U17" s="643"/>
      <c r="V17" s="9" t="s">
        <v>43</v>
      </c>
      <c r="W17" s="666"/>
      <c r="X17" s="666"/>
      <c r="Y17" s="643"/>
      <c r="Z17" s="643"/>
      <c r="AA17" s="643"/>
      <c r="AB17" s="643"/>
      <c r="AC17" s="643"/>
      <c r="AD17" s="643"/>
      <c r="AE17" s="643"/>
      <c r="AF17" s="643"/>
    </row>
    <row r="18" spans="1:32" ht="15">
      <c r="A18" s="644"/>
      <c r="B18" s="13" t="s">
        <v>69</v>
      </c>
      <c r="C18" s="14"/>
      <c r="D18" s="15" t="s">
        <v>61</v>
      </c>
      <c r="E18" s="16" t="s">
        <v>72</v>
      </c>
      <c r="F18" s="17" t="s">
        <v>63</v>
      </c>
      <c r="G18" s="16" t="s">
        <v>72</v>
      </c>
      <c r="H18" s="17" t="s">
        <v>63</v>
      </c>
      <c r="I18" s="16" t="s">
        <v>72</v>
      </c>
      <c r="J18" s="17" t="s">
        <v>63</v>
      </c>
      <c r="K18" s="16" t="s">
        <v>72</v>
      </c>
      <c r="L18" s="17" t="s">
        <v>63</v>
      </c>
      <c r="M18" s="16" t="s">
        <v>72</v>
      </c>
      <c r="N18" s="17" t="s">
        <v>63</v>
      </c>
      <c r="O18" s="16" t="s">
        <v>72</v>
      </c>
      <c r="P18" s="17" t="s">
        <v>63</v>
      </c>
      <c r="Q18" s="16" t="s">
        <v>72</v>
      </c>
      <c r="R18" s="17" t="s">
        <v>63</v>
      </c>
      <c r="S18" s="16" t="s">
        <v>72</v>
      </c>
      <c r="T18" s="17" t="s">
        <v>63</v>
      </c>
      <c r="U18" s="644"/>
      <c r="V18" s="10" t="s">
        <v>71</v>
      </c>
      <c r="W18" s="674"/>
      <c r="X18" s="674"/>
      <c r="Y18" s="644"/>
      <c r="Z18" s="644"/>
      <c r="AA18" s="644"/>
      <c r="AB18" s="644"/>
      <c r="AC18" s="644"/>
      <c r="AD18" s="644"/>
      <c r="AE18" s="644"/>
      <c r="AF18" s="644"/>
    </row>
    <row r="19" spans="1:32" ht="15.75" thickBot="1">
      <c r="A19" s="645"/>
      <c r="B19" s="18" t="s">
        <v>4</v>
      </c>
      <c r="C19" s="19" t="s">
        <v>58</v>
      </c>
      <c r="D19" s="20" t="s">
        <v>62</v>
      </c>
      <c r="E19" s="19" t="s">
        <v>73</v>
      </c>
      <c r="F19" s="21" t="s">
        <v>5</v>
      </c>
      <c r="G19" s="19" t="s">
        <v>73</v>
      </c>
      <c r="H19" s="21" t="s">
        <v>5</v>
      </c>
      <c r="I19" s="19" t="s">
        <v>73</v>
      </c>
      <c r="J19" s="21" t="s">
        <v>5</v>
      </c>
      <c r="K19" s="19" t="s">
        <v>73</v>
      </c>
      <c r="L19" s="21" t="s">
        <v>5</v>
      </c>
      <c r="M19" s="19" t="s">
        <v>73</v>
      </c>
      <c r="N19" s="21" t="s">
        <v>5</v>
      </c>
      <c r="O19" s="19" t="s">
        <v>73</v>
      </c>
      <c r="P19" s="21" t="s">
        <v>5</v>
      </c>
      <c r="Q19" s="19" t="s">
        <v>73</v>
      </c>
      <c r="R19" s="21" t="s">
        <v>5</v>
      </c>
      <c r="S19" s="19" t="s">
        <v>73</v>
      </c>
      <c r="T19" s="21" t="s">
        <v>5</v>
      </c>
      <c r="U19" s="645"/>
      <c r="V19" s="22" t="s">
        <v>47</v>
      </c>
      <c r="W19" s="675"/>
      <c r="X19" s="675"/>
      <c r="Y19" s="645"/>
      <c r="Z19" s="645"/>
      <c r="AA19" s="645"/>
      <c r="AB19" s="645"/>
      <c r="AC19" s="645"/>
      <c r="AD19" s="645"/>
      <c r="AE19" s="645"/>
      <c r="AF19" s="645"/>
    </row>
    <row r="20" spans="2:22" ht="19.5" customHeight="1">
      <c r="B20" s="681" t="s">
        <v>4</v>
      </c>
      <c r="C20" s="23" t="str">
        <f aca="true" t="shared" si="0" ref="C20:C32">C77</f>
        <v>Project Manager</v>
      </c>
      <c r="D20" s="58">
        <f aca="true" t="shared" si="1" ref="D20:D32">B77</f>
        <v>100</v>
      </c>
      <c r="E20" s="59">
        <v>0.33</v>
      </c>
      <c r="F20" s="24">
        <f>E20*$D77*40*13</f>
        <v>9438.000000000002</v>
      </c>
      <c r="G20" s="59">
        <v>0.33</v>
      </c>
      <c r="H20" s="24">
        <f aca="true" t="shared" si="2" ref="H20:H32">G20*$D77*40*13</f>
        <v>9438.000000000002</v>
      </c>
      <c r="I20" s="59">
        <v>0.33</v>
      </c>
      <c r="J20" s="24">
        <f aca="true" t="shared" si="3" ref="J20:J32">I20*$D77*40*13</f>
        <v>9438.000000000002</v>
      </c>
      <c r="K20" s="59">
        <v>0.33</v>
      </c>
      <c r="L20" s="25">
        <f aca="true" t="shared" si="4" ref="L20:L32">K20*$D77*40*13</f>
        <v>9438.000000000002</v>
      </c>
      <c r="M20" s="59">
        <v>0.33</v>
      </c>
      <c r="N20" s="24">
        <f aca="true" t="shared" si="5" ref="N20:N32">M20*$E77*40*13</f>
        <v>9815.52</v>
      </c>
      <c r="O20" s="59">
        <v>0.33</v>
      </c>
      <c r="P20" s="24">
        <f aca="true" t="shared" si="6" ref="P20:P32">O20*$E77*40*13</f>
        <v>9815.52</v>
      </c>
      <c r="Q20" s="63">
        <v>0</v>
      </c>
      <c r="R20" s="24">
        <f aca="true" t="shared" si="7" ref="R20:R32">Q20*$E77*40*13</f>
        <v>0</v>
      </c>
      <c r="S20" s="63">
        <v>0</v>
      </c>
      <c r="T20" s="25">
        <f aca="true" t="shared" si="8" ref="T20:T32">S20*$E77*40*13</f>
        <v>0</v>
      </c>
      <c r="V20" s="26">
        <f>SUM(F20+H20+J20+L20+N20+P20+R20+T20)</f>
        <v>57383.04000000001</v>
      </c>
    </row>
    <row r="21" spans="2:22" ht="19.5" customHeight="1">
      <c r="B21" s="682" t="s">
        <v>66</v>
      </c>
      <c r="C21" s="23" t="str">
        <f t="shared" si="0"/>
        <v>Sr. Systems Engineer</v>
      </c>
      <c r="D21" s="60">
        <f t="shared" si="1"/>
        <v>110</v>
      </c>
      <c r="E21" s="59">
        <v>0.33</v>
      </c>
      <c r="F21" s="24">
        <f aca="true" t="shared" si="9" ref="F21:F32">E21*D78*40*13</f>
        <v>7722</v>
      </c>
      <c r="G21" s="59">
        <v>0.33</v>
      </c>
      <c r="H21" s="24">
        <f t="shared" si="2"/>
        <v>7722</v>
      </c>
      <c r="I21" s="59">
        <v>0.33</v>
      </c>
      <c r="J21" s="24">
        <f t="shared" si="3"/>
        <v>7722</v>
      </c>
      <c r="K21" s="59">
        <v>0.33</v>
      </c>
      <c r="L21" s="25">
        <f t="shared" si="4"/>
        <v>7722</v>
      </c>
      <c r="M21" s="59">
        <v>0.33</v>
      </c>
      <c r="N21" s="24">
        <f t="shared" si="5"/>
        <v>8030.88</v>
      </c>
      <c r="O21" s="59">
        <v>0.33</v>
      </c>
      <c r="P21" s="24">
        <f t="shared" si="6"/>
        <v>8030.88</v>
      </c>
      <c r="Q21" s="63">
        <v>0</v>
      </c>
      <c r="R21" s="24">
        <f t="shared" si="7"/>
        <v>0</v>
      </c>
      <c r="S21" s="63">
        <v>0</v>
      </c>
      <c r="T21" s="25">
        <f t="shared" si="8"/>
        <v>0</v>
      </c>
      <c r="V21" s="26">
        <f aca="true" t="shared" si="10" ref="V21:V32">SUM(F21+H21+J21+L21+N21+P21+R21+T21)</f>
        <v>46949.759999999995</v>
      </c>
    </row>
    <row r="22" spans="2:22" ht="19.5" customHeight="1">
      <c r="B22" s="56"/>
      <c r="C22" s="23" t="str">
        <f t="shared" si="0"/>
        <v>Systems Engineer</v>
      </c>
      <c r="D22" s="60">
        <f t="shared" si="1"/>
        <v>112</v>
      </c>
      <c r="E22" s="59">
        <v>0.5</v>
      </c>
      <c r="F22" s="24">
        <f t="shared" si="9"/>
        <v>11180</v>
      </c>
      <c r="G22" s="63">
        <v>0.7</v>
      </c>
      <c r="H22" s="24">
        <f t="shared" si="2"/>
        <v>15652</v>
      </c>
      <c r="I22" s="63">
        <v>0.8</v>
      </c>
      <c r="J22" s="24">
        <f t="shared" si="3"/>
        <v>17888</v>
      </c>
      <c r="K22" s="63">
        <v>0.8</v>
      </c>
      <c r="L22" s="25">
        <f t="shared" si="4"/>
        <v>17888</v>
      </c>
      <c r="M22" s="59">
        <v>0.5</v>
      </c>
      <c r="N22" s="24">
        <f t="shared" si="5"/>
        <v>11627.199999999999</v>
      </c>
      <c r="O22" s="63">
        <v>0.3</v>
      </c>
      <c r="P22" s="24">
        <f t="shared" si="6"/>
        <v>6976.32</v>
      </c>
      <c r="Q22" s="63">
        <v>0</v>
      </c>
      <c r="R22" s="24">
        <f t="shared" si="7"/>
        <v>0</v>
      </c>
      <c r="S22" s="63">
        <v>0</v>
      </c>
      <c r="T22" s="25">
        <f t="shared" si="8"/>
        <v>0</v>
      </c>
      <c r="V22" s="26">
        <f t="shared" si="10"/>
        <v>81211.51999999999</v>
      </c>
    </row>
    <row r="23" spans="2:22" ht="19.5" customHeight="1">
      <c r="B23" s="56"/>
      <c r="C23" s="23" t="str">
        <f t="shared" si="0"/>
        <v>Sr. Design Engineer</v>
      </c>
      <c r="D23" s="60">
        <f t="shared" si="1"/>
        <v>120</v>
      </c>
      <c r="E23" s="59">
        <v>0.5</v>
      </c>
      <c r="F23" s="24">
        <f t="shared" si="9"/>
        <v>11700</v>
      </c>
      <c r="G23" s="63">
        <v>2</v>
      </c>
      <c r="H23" s="24">
        <f t="shared" si="2"/>
        <v>46800</v>
      </c>
      <c r="I23" s="63">
        <v>2</v>
      </c>
      <c r="J23" s="24">
        <f t="shared" si="3"/>
        <v>46800</v>
      </c>
      <c r="K23" s="63">
        <v>2</v>
      </c>
      <c r="L23" s="25">
        <f t="shared" si="4"/>
        <v>46800</v>
      </c>
      <c r="M23" s="59">
        <v>0.5</v>
      </c>
      <c r="N23" s="24">
        <f t="shared" si="5"/>
        <v>12168</v>
      </c>
      <c r="O23" s="63">
        <v>0.4</v>
      </c>
      <c r="P23" s="24">
        <f t="shared" si="6"/>
        <v>9734.4</v>
      </c>
      <c r="Q23" s="63">
        <v>0</v>
      </c>
      <c r="R23" s="24">
        <f t="shared" si="7"/>
        <v>0</v>
      </c>
      <c r="S23" s="63">
        <v>0</v>
      </c>
      <c r="T23" s="25">
        <f t="shared" si="8"/>
        <v>0</v>
      </c>
      <c r="V23" s="26">
        <f t="shared" si="10"/>
        <v>174002.4</v>
      </c>
    </row>
    <row r="24" spans="2:22" ht="19.5" customHeight="1">
      <c r="B24" s="56"/>
      <c r="C24" s="23" t="str">
        <f t="shared" si="0"/>
        <v>Software Engineer</v>
      </c>
      <c r="D24" s="60">
        <f t="shared" si="1"/>
        <v>122</v>
      </c>
      <c r="E24" s="59">
        <v>0.25</v>
      </c>
      <c r="F24" s="24">
        <f t="shared" si="9"/>
        <v>5720</v>
      </c>
      <c r="G24" s="63">
        <v>0.75</v>
      </c>
      <c r="H24" s="24">
        <f t="shared" si="2"/>
        <v>17160</v>
      </c>
      <c r="I24" s="63">
        <v>1</v>
      </c>
      <c r="J24" s="24">
        <f t="shared" si="3"/>
        <v>22880</v>
      </c>
      <c r="K24" s="63">
        <v>1</v>
      </c>
      <c r="L24" s="25">
        <f t="shared" si="4"/>
        <v>22880</v>
      </c>
      <c r="M24" s="59">
        <v>0.25</v>
      </c>
      <c r="N24" s="24">
        <f t="shared" si="5"/>
        <v>5948.799999999999</v>
      </c>
      <c r="O24" s="63">
        <v>0.5</v>
      </c>
      <c r="P24" s="24">
        <f t="shared" si="6"/>
        <v>11897.599999999999</v>
      </c>
      <c r="Q24" s="63">
        <v>0</v>
      </c>
      <c r="R24" s="24">
        <f t="shared" si="7"/>
        <v>0</v>
      </c>
      <c r="S24" s="63">
        <v>0</v>
      </c>
      <c r="T24" s="25">
        <f t="shared" si="8"/>
        <v>0</v>
      </c>
      <c r="V24" s="26">
        <f t="shared" si="10"/>
        <v>86486.4</v>
      </c>
    </row>
    <row r="25" spans="2:22" ht="19.5" customHeight="1">
      <c r="B25" s="56"/>
      <c r="C25" s="23" t="str">
        <f t="shared" si="0"/>
        <v>Quality Control</v>
      </c>
      <c r="D25" s="60">
        <f t="shared" si="1"/>
        <v>124</v>
      </c>
      <c r="E25" s="59">
        <v>0.33</v>
      </c>
      <c r="F25" s="24">
        <f t="shared" si="9"/>
        <v>5834.400000000001</v>
      </c>
      <c r="G25" s="63">
        <v>0.33</v>
      </c>
      <c r="H25" s="24">
        <f t="shared" si="2"/>
        <v>5834.400000000001</v>
      </c>
      <c r="I25" s="63">
        <v>0.5</v>
      </c>
      <c r="J25" s="24">
        <f t="shared" si="3"/>
        <v>8840</v>
      </c>
      <c r="K25" s="63">
        <v>0.5</v>
      </c>
      <c r="L25" s="25">
        <f t="shared" si="4"/>
        <v>8840</v>
      </c>
      <c r="M25" s="59">
        <v>0.33</v>
      </c>
      <c r="N25" s="24">
        <f t="shared" si="5"/>
        <v>6067.776000000001</v>
      </c>
      <c r="O25" s="63">
        <v>1</v>
      </c>
      <c r="P25" s="24">
        <f t="shared" si="6"/>
        <v>18387.2</v>
      </c>
      <c r="Q25" s="63">
        <v>0</v>
      </c>
      <c r="R25" s="24">
        <f t="shared" si="7"/>
        <v>0</v>
      </c>
      <c r="S25" s="63">
        <v>0</v>
      </c>
      <c r="T25" s="25">
        <f t="shared" si="8"/>
        <v>0</v>
      </c>
      <c r="V25" s="26">
        <f t="shared" si="10"/>
        <v>53803.776</v>
      </c>
    </row>
    <row r="26" spans="2:22" ht="19.5" customHeight="1">
      <c r="B26" s="56"/>
      <c r="C26" s="23" t="str">
        <f t="shared" si="0"/>
        <v>Design Engineer</v>
      </c>
      <c r="D26" s="60">
        <f t="shared" si="1"/>
        <v>125</v>
      </c>
      <c r="E26" s="59">
        <v>2</v>
      </c>
      <c r="F26" s="24">
        <f t="shared" si="9"/>
        <v>44200</v>
      </c>
      <c r="G26" s="63">
        <v>2</v>
      </c>
      <c r="H26" s="24">
        <f t="shared" si="2"/>
        <v>44200</v>
      </c>
      <c r="I26" s="63">
        <v>3</v>
      </c>
      <c r="J26" s="24">
        <f t="shared" si="3"/>
        <v>66300</v>
      </c>
      <c r="K26" s="63">
        <v>2</v>
      </c>
      <c r="L26" s="25">
        <f t="shared" si="4"/>
        <v>44200</v>
      </c>
      <c r="M26" s="59">
        <v>1</v>
      </c>
      <c r="N26" s="24">
        <f t="shared" si="5"/>
        <v>22984</v>
      </c>
      <c r="O26" s="63">
        <v>1</v>
      </c>
      <c r="P26" s="24">
        <f t="shared" si="6"/>
        <v>22984</v>
      </c>
      <c r="Q26" s="63">
        <v>0</v>
      </c>
      <c r="R26" s="24">
        <f t="shared" si="7"/>
        <v>0</v>
      </c>
      <c r="S26" s="63">
        <v>0</v>
      </c>
      <c r="T26" s="25">
        <f t="shared" si="8"/>
        <v>0</v>
      </c>
      <c r="V26" s="26">
        <f t="shared" si="10"/>
        <v>244868</v>
      </c>
    </row>
    <row r="27" spans="2:22" ht="19.5" customHeight="1">
      <c r="B27" s="56"/>
      <c r="C27" s="23" t="str">
        <f t="shared" si="0"/>
        <v>Associate Design Engineer</v>
      </c>
      <c r="D27" s="60">
        <f t="shared" si="1"/>
        <v>127</v>
      </c>
      <c r="E27" s="59">
        <v>2</v>
      </c>
      <c r="F27" s="24">
        <f t="shared" si="9"/>
        <v>36400</v>
      </c>
      <c r="G27" s="63">
        <v>3</v>
      </c>
      <c r="H27" s="24">
        <f t="shared" si="2"/>
        <v>54600</v>
      </c>
      <c r="I27" s="63">
        <v>3</v>
      </c>
      <c r="J27" s="24">
        <f t="shared" si="3"/>
        <v>54600</v>
      </c>
      <c r="K27" s="63">
        <v>3</v>
      </c>
      <c r="L27" s="25">
        <f t="shared" si="4"/>
        <v>54600</v>
      </c>
      <c r="M27" s="59">
        <v>2</v>
      </c>
      <c r="N27" s="24">
        <f t="shared" si="5"/>
        <v>37856</v>
      </c>
      <c r="O27" s="63">
        <v>1</v>
      </c>
      <c r="P27" s="24">
        <f t="shared" si="6"/>
        <v>18928</v>
      </c>
      <c r="Q27" s="63">
        <v>0</v>
      </c>
      <c r="R27" s="24">
        <f t="shared" si="7"/>
        <v>0</v>
      </c>
      <c r="S27" s="63">
        <v>0</v>
      </c>
      <c r="T27" s="25">
        <f t="shared" si="8"/>
        <v>0</v>
      </c>
      <c r="V27" s="26">
        <f t="shared" si="10"/>
        <v>256984</v>
      </c>
    </row>
    <row r="28" spans="2:22" ht="19.5" customHeight="1">
      <c r="B28" s="56"/>
      <c r="C28" s="23" t="str">
        <f t="shared" si="0"/>
        <v>Sr. Test Engineer</v>
      </c>
      <c r="D28" s="60">
        <f t="shared" si="1"/>
        <v>130</v>
      </c>
      <c r="E28" s="59">
        <v>0</v>
      </c>
      <c r="F28" s="24">
        <f t="shared" si="9"/>
        <v>0</v>
      </c>
      <c r="G28" s="63">
        <v>0</v>
      </c>
      <c r="H28" s="24">
        <f t="shared" si="2"/>
        <v>0</v>
      </c>
      <c r="I28" s="63">
        <v>1</v>
      </c>
      <c r="J28" s="24">
        <f t="shared" si="3"/>
        <v>23920</v>
      </c>
      <c r="K28" s="63">
        <v>1</v>
      </c>
      <c r="L28" s="25">
        <f t="shared" si="4"/>
        <v>23920</v>
      </c>
      <c r="M28" s="59">
        <v>1</v>
      </c>
      <c r="N28" s="24">
        <f t="shared" si="5"/>
        <v>24876.800000000003</v>
      </c>
      <c r="O28" s="63">
        <v>3</v>
      </c>
      <c r="P28" s="24">
        <f t="shared" si="6"/>
        <v>74630.40000000001</v>
      </c>
      <c r="Q28" s="63">
        <v>0</v>
      </c>
      <c r="R28" s="24">
        <f t="shared" si="7"/>
        <v>0</v>
      </c>
      <c r="S28" s="63">
        <v>0</v>
      </c>
      <c r="T28" s="25">
        <f t="shared" si="8"/>
        <v>0</v>
      </c>
      <c r="V28" s="26">
        <f t="shared" si="10"/>
        <v>147347.2</v>
      </c>
    </row>
    <row r="29" spans="2:22" ht="19.5" customHeight="1">
      <c r="B29" s="56"/>
      <c r="C29" s="23" t="str">
        <f t="shared" si="0"/>
        <v>Test Engineer</v>
      </c>
      <c r="D29" s="60">
        <f t="shared" si="1"/>
        <v>135</v>
      </c>
      <c r="E29" s="59">
        <v>0</v>
      </c>
      <c r="F29" s="24">
        <f t="shared" si="9"/>
        <v>0</v>
      </c>
      <c r="G29" s="63">
        <v>0</v>
      </c>
      <c r="H29" s="24">
        <f t="shared" si="2"/>
        <v>0</v>
      </c>
      <c r="I29" s="63">
        <v>2</v>
      </c>
      <c r="J29" s="24">
        <f t="shared" si="3"/>
        <v>45760</v>
      </c>
      <c r="K29" s="63">
        <v>2</v>
      </c>
      <c r="L29" s="25">
        <f t="shared" si="4"/>
        <v>45760</v>
      </c>
      <c r="M29" s="59">
        <v>4</v>
      </c>
      <c r="N29" s="24">
        <f t="shared" si="5"/>
        <v>95180.79999999999</v>
      </c>
      <c r="O29" s="63">
        <v>5</v>
      </c>
      <c r="P29" s="24">
        <f t="shared" si="6"/>
        <v>118976</v>
      </c>
      <c r="Q29" s="63">
        <v>0</v>
      </c>
      <c r="R29" s="24">
        <f t="shared" si="7"/>
        <v>0</v>
      </c>
      <c r="S29" s="63">
        <v>0</v>
      </c>
      <c r="T29" s="25">
        <f t="shared" si="8"/>
        <v>0</v>
      </c>
      <c r="V29" s="26">
        <f t="shared" si="10"/>
        <v>305676.8</v>
      </c>
    </row>
    <row r="30" spans="2:22" ht="19.5" customHeight="1">
      <c r="B30" s="56"/>
      <c r="C30" s="23" t="str">
        <f t="shared" si="0"/>
        <v>Project Coordinator</v>
      </c>
      <c r="D30" s="60">
        <f t="shared" si="1"/>
        <v>140</v>
      </c>
      <c r="E30" s="59">
        <v>0.33</v>
      </c>
      <c r="F30" s="24">
        <f t="shared" si="9"/>
        <v>6349.200000000001</v>
      </c>
      <c r="G30" s="63">
        <v>1.2</v>
      </c>
      <c r="H30" s="24">
        <f t="shared" si="2"/>
        <v>23088</v>
      </c>
      <c r="I30" s="63">
        <v>1.5</v>
      </c>
      <c r="J30" s="24">
        <f t="shared" si="3"/>
        <v>28860</v>
      </c>
      <c r="K30" s="63">
        <v>1.5</v>
      </c>
      <c r="L30" s="25">
        <f t="shared" si="4"/>
        <v>28860</v>
      </c>
      <c r="M30" s="59">
        <v>1</v>
      </c>
      <c r="N30" s="24">
        <f t="shared" si="5"/>
        <v>20009.6</v>
      </c>
      <c r="O30" s="63">
        <v>0.7</v>
      </c>
      <c r="P30" s="24">
        <f t="shared" si="6"/>
        <v>14006.719999999998</v>
      </c>
      <c r="Q30" s="63">
        <v>0</v>
      </c>
      <c r="R30" s="24">
        <f t="shared" si="7"/>
        <v>0</v>
      </c>
      <c r="S30" s="63">
        <v>0</v>
      </c>
      <c r="T30" s="25">
        <f t="shared" si="8"/>
        <v>0</v>
      </c>
      <c r="V30" s="26">
        <f t="shared" si="10"/>
        <v>121173.51999999999</v>
      </c>
    </row>
    <row r="31" spans="2:22" ht="19.5" customHeight="1">
      <c r="B31" s="56"/>
      <c r="C31" s="23" t="str">
        <f t="shared" si="0"/>
        <v>Configuration Management</v>
      </c>
      <c r="D31" s="60">
        <f t="shared" si="1"/>
        <v>142</v>
      </c>
      <c r="E31" s="59">
        <v>0.33</v>
      </c>
      <c r="F31" s="24">
        <f t="shared" si="9"/>
        <v>6349.200000000001</v>
      </c>
      <c r="G31" s="63">
        <v>0.7</v>
      </c>
      <c r="H31" s="24">
        <f t="shared" si="2"/>
        <v>13468</v>
      </c>
      <c r="I31" s="63">
        <v>1</v>
      </c>
      <c r="J31" s="24">
        <f t="shared" si="3"/>
        <v>19240</v>
      </c>
      <c r="K31" s="63">
        <v>1</v>
      </c>
      <c r="L31" s="25">
        <f t="shared" si="4"/>
        <v>19240</v>
      </c>
      <c r="M31" s="59">
        <v>0.5</v>
      </c>
      <c r="N31" s="24">
        <f t="shared" si="5"/>
        <v>10004.8</v>
      </c>
      <c r="O31" s="63">
        <v>0.7</v>
      </c>
      <c r="P31" s="24">
        <f t="shared" si="6"/>
        <v>14006.719999999998</v>
      </c>
      <c r="Q31" s="63">
        <v>0</v>
      </c>
      <c r="R31" s="24">
        <f t="shared" si="7"/>
        <v>0</v>
      </c>
      <c r="S31" s="63">
        <v>0</v>
      </c>
      <c r="T31" s="25">
        <f t="shared" si="8"/>
        <v>0</v>
      </c>
      <c r="V31" s="26">
        <f t="shared" si="10"/>
        <v>82308.72</v>
      </c>
    </row>
    <row r="32" spans="2:22" ht="19.5" customHeight="1" thickBot="1">
      <c r="B32" s="57"/>
      <c r="C32" s="27" t="str">
        <f t="shared" si="0"/>
        <v>Business Manager</v>
      </c>
      <c r="D32" s="61">
        <f t="shared" si="1"/>
        <v>150</v>
      </c>
      <c r="E32" s="62">
        <v>0.33</v>
      </c>
      <c r="F32" s="28">
        <f t="shared" si="9"/>
        <v>6520.8</v>
      </c>
      <c r="G32" s="64">
        <v>0.5</v>
      </c>
      <c r="H32" s="28">
        <f t="shared" si="2"/>
        <v>9880</v>
      </c>
      <c r="I32" s="64">
        <v>1</v>
      </c>
      <c r="J32" s="28">
        <f t="shared" si="3"/>
        <v>19760</v>
      </c>
      <c r="K32" s="64">
        <v>1</v>
      </c>
      <c r="L32" s="29">
        <f t="shared" si="4"/>
        <v>19760</v>
      </c>
      <c r="M32" s="62">
        <v>0.5</v>
      </c>
      <c r="N32" s="28">
        <f t="shared" si="5"/>
        <v>10275.2</v>
      </c>
      <c r="O32" s="64">
        <v>0.5</v>
      </c>
      <c r="P32" s="28">
        <f t="shared" si="6"/>
        <v>10275.2</v>
      </c>
      <c r="Q32" s="64">
        <v>0</v>
      </c>
      <c r="R32" s="28">
        <f t="shared" si="7"/>
        <v>0</v>
      </c>
      <c r="S32" s="64">
        <v>0</v>
      </c>
      <c r="T32" s="29">
        <f t="shared" si="8"/>
        <v>0</v>
      </c>
      <c r="U32" s="47"/>
      <c r="V32" s="30">
        <f t="shared" si="10"/>
        <v>76471.2</v>
      </c>
    </row>
    <row r="33" spans="1:95" s="237" customFormat="1" ht="24" customHeight="1">
      <c r="A33" s="646"/>
      <c r="B33" s="672"/>
      <c r="C33" s="232"/>
      <c r="D33" s="233" t="s">
        <v>70</v>
      </c>
      <c r="E33" s="234">
        <f aca="true" t="shared" si="11" ref="E33:T33">SUM(E20:E32)</f>
        <v>7.23</v>
      </c>
      <c r="F33" s="235">
        <f t="shared" si="11"/>
        <v>151413.6</v>
      </c>
      <c r="G33" s="234">
        <f t="shared" si="11"/>
        <v>11.839999999999998</v>
      </c>
      <c r="H33" s="236">
        <f t="shared" si="11"/>
        <v>247842.4</v>
      </c>
      <c r="I33" s="234">
        <f t="shared" si="11"/>
        <v>17.46</v>
      </c>
      <c r="J33" s="236">
        <f t="shared" si="11"/>
        <v>372008</v>
      </c>
      <c r="K33" s="234">
        <f t="shared" si="11"/>
        <v>16.46</v>
      </c>
      <c r="L33" s="236">
        <f t="shared" si="11"/>
        <v>349908</v>
      </c>
      <c r="M33" s="234">
        <f t="shared" si="11"/>
        <v>12.24</v>
      </c>
      <c r="N33" s="235">
        <f t="shared" si="11"/>
        <v>274845.376</v>
      </c>
      <c r="O33" s="234">
        <f t="shared" si="11"/>
        <v>14.759999999999998</v>
      </c>
      <c r="P33" s="236">
        <f t="shared" si="11"/>
        <v>338648.95999999996</v>
      </c>
      <c r="Q33" s="234">
        <f t="shared" si="11"/>
        <v>0</v>
      </c>
      <c r="R33" s="236">
        <f t="shared" si="11"/>
        <v>0</v>
      </c>
      <c r="S33" s="234">
        <f t="shared" si="11"/>
        <v>0</v>
      </c>
      <c r="T33" s="236">
        <f t="shared" si="11"/>
        <v>0</v>
      </c>
      <c r="U33" s="678"/>
      <c r="V33" s="236">
        <f>SUM(V20:V32)</f>
        <v>1734666.336</v>
      </c>
      <c r="W33" s="676"/>
      <c r="X33" s="676"/>
      <c r="Y33" s="646"/>
      <c r="Z33" s="646"/>
      <c r="AA33" s="646"/>
      <c r="AB33" s="646"/>
      <c r="AC33" s="646"/>
      <c r="AD33" s="646"/>
      <c r="AE33" s="646"/>
      <c r="AF33" s="646"/>
      <c r="AG33" s="677"/>
      <c r="AH33" s="677"/>
      <c r="AI33" s="677"/>
      <c r="AJ33" s="677"/>
      <c r="AK33" s="677"/>
      <c r="AL33" s="677"/>
      <c r="AM33" s="677"/>
      <c r="AN33" s="677"/>
      <c r="AO33" s="677"/>
      <c r="AP33" s="677"/>
      <c r="AQ33" s="677"/>
      <c r="AR33" s="677"/>
      <c r="AS33" s="677"/>
      <c r="AT33" s="677"/>
      <c r="AU33" s="677"/>
      <c r="AV33" s="677"/>
      <c r="AW33" s="677"/>
      <c r="AX33" s="677"/>
      <c r="AY33" s="677"/>
      <c r="AZ33" s="677"/>
      <c r="BA33" s="677"/>
      <c r="BB33" s="677"/>
      <c r="BC33" s="677"/>
      <c r="BD33" s="677"/>
      <c r="BE33" s="677"/>
      <c r="BF33" s="677"/>
      <c r="BG33" s="677"/>
      <c r="BH33" s="677"/>
      <c r="BI33" s="677"/>
      <c r="BJ33" s="677"/>
      <c r="BK33" s="677"/>
      <c r="BL33" s="677"/>
      <c r="BM33" s="677"/>
      <c r="BN33" s="677"/>
      <c r="BO33" s="677"/>
      <c r="BP33" s="677"/>
      <c r="BQ33" s="677"/>
      <c r="BR33" s="677"/>
      <c r="BS33" s="677"/>
      <c r="BT33" s="677"/>
      <c r="BU33" s="677"/>
      <c r="BV33" s="677"/>
      <c r="BW33" s="677"/>
      <c r="BX33" s="677"/>
      <c r="BY33" s="677"/>
      <c r="BZ33" s="677"/>
      <c r="CA33" s="677"/>
      <c r="CB33" s="677"/>
      <c r="CC33" s="677"/>
      <c r="CD33" s="677"/>
      <c r="CE33" s="677"/>
      <c r="CF33" s="677"/>
      <c r="CG33" s="677"/>
      <c r="CH33" s="677"/>
      <c r="CI33" s="677"/>
      <c r="CJ33" s="677"/>
      <c r="CK33" s="677"/>
      <c r="CL33" s="677"/>
      <c r="CM33" s="677"/>
      <c r="CN33" s="677"/>
      <c r="CO33" s="677"/>
      <c r="CP33" s="677"/>
      <c r="CQ33" s="677"/>
    </row>
    <row r="34" spans="3:24" s="601" customFormat="1" ht="15.75" thickBot="1">
      <c r="C34" s="650"/>
      <c r="V34" s="643"/>
      <c r="W34" s="649"/>
      <c r="X34" s="649"/>
    </row>
    <row r="35" spans="1:95" s="6" customFormat="1" ht="15.75" thickBot="1">
      <c r="A35" s="643"/>
      <c r="B35" s="663"/>
      <c r="C35" s="664"/>
      <c r="D35" s="665"/>
      <c r="E35" s="244" t="s">
        <v>314</v>
      </c>
      <c r="F35" s="243"/>
      <c r="G35" s="244" t="s">
        <v>315</v>
      </c>
      <c r="H35" s="243"/>
      <c r="I35" s="244" t="s">
        <v>316</v>
      </c>
      <c r="J35" s="243"/>
      <c r="K35" s="244" t="s">
        <v>317</v>
      </c>
      <c r="L35" s="243"/>
      <c r="M35" s="244" t="s">
        <v>314</v>
      </c>
      <c r="N35" s="243"/>
      <c r="O35" s="244" t="s">
        <v>315</v>
      </c>
      <c r="P35" s="243"/>
      <c r="Q35" s="244" t="s">
        <v>316</v>
      </c>
      <c r="R35" s="243"/>
      <c r="S35" s="244" t="s">
        <v>317</v>
      </c>
      <c r="T35" s="243"/>
      <c r="U35" s="643"/>
      <c r="V35" s="9" t="s">
        <v>43</v>
      </c>
      <c r="W35" s="666"/>
      <c r="X35" s="666"/>
      <c r="Y35" s="643"/>
      <c r="Z35" s="643"/>
      <c r="AA35" s="643"/>
      <c r="AB35" s="643"/>
      <c r="AC35" s="643"/>
      <c r="AD35" s="643"/>
      <c r="AE35" s="643"/>
      <c r="AF35" s="643"/>
      <c r="AG35" s="657"/>
      <c r="AH35" s="657"/>
      <c r="AI35" s="657"/>
      <c r="AJ35" s="657"/>
      <c r="AK35" s="657"/>
      <c r="AL35" s="657"/>
      <c r="AM35" s="657"/>
      <c r="AN35" s="657"/>
      <c r="AO35" s="657"/>
      <c r="AP35" s="657"/>
      <c r="AQ35" s="657"/>
      <c r="AR35" s="657"/>
      <c r="AS35" s="657"/>
      <c r="AT35" s="657"/>
      <c r="AU35" s="657"/>
      <c r="AV35" s="657"/>
      <c r="AW35" s="657"/>
      <c r="AX35" s="657"/>
      <c r="AY35" s="657"/>
      <c r="AZ35" s="657"/>
      <c r="BA35" s="657"/>
      <c r="BB35" s="657"/>
      <c r="BC35" s="657"/>
      <c r="BD35" s="657"/>
      <c r="BE35" s="657"/>
      <c r="BF35" s="657"/>
      <c r="BG35" s="657"/>
      <c r="BH35" s="657"/>
      <c r="BI35" s="657"/>
      <c r="BJ35" s="657"/>
      <c r="BK35" s="657"/>
      <c r="BL35" s="657"/>
      <c r="BM35" s="657"/>
      <c r="BN35" s="657"/>
      <c r="BO35" s="657"/>
      <c r="BP35" s="657"/>
      <c r="BQ35" s="657"/>
      <c r="BR35" s="657"/>
      <c r="BS35" s="657"/>
      <c r="BT35" s="657"/>
      <c r="BU35" s="657"/>
      <c r="BV35" s="657"/>
      <c r="BW35" s="657"/>
      <c r="BX35" s="657"/>
      <c r="BY35" s="657"/>
      <c r="BZ35" s="657"/>
      <c r="CA35" s="657"/>
      <c r="CB35" s="657"/>
      <c r="CC35" s="657"/>
      <c r="CD35" s="657"/>
      <c r="CE35" s="657"/>
      <c r="CF35" s="657"/>
      <c r="CG35" s="657"/>
      <c r="CH35" s="657"/>
      <c r="CI35" s="657"/>
      <c r="CJ35" s="657"/>
      <c r="CK35" s="657"/>
      <c r="CL35" s="657"/>
      <c r="CM35" s="657"/>
      <c r="CN35" s="657"/>
      <c r="CO35" s="657"/>
      <c r="CP35" s="657"/>
      <c r="CQ35" s="657"/>
    </row>
    <row r="36" spans="1:32" ht="15">
      <c r="A36" s="644"/>
      <c r="B36" s="13" t="s">
        <v>69</v>
      </c>
      <c r="C36" s="14"/>
      <c r="D36" s="15" t="s">
        <v>61</v>
      </c>
      <c r="E36" s="16" t="s">
        <v>72</v>
      </c>
      <c r="F36" s="17" t="s">
        <v>63</v>
      </c>
      <c r="G36" s="16" t="s">
        <v>72</v>
      </c>
      <c r="H36" s="17" t="s">
        <v>63</v>
      </c>
      <c r="I36" s="16" t="s">
        <v>72</v>
      </c>
      <c r="J36" s="17" t="s">
        <v>63</v>
      </c>
      <c r="K36" s="16" t="s">
        <v>72</v>
      </c>
      <c r="L36" s="17" t="s">
        <v>63</v>
      </c>
      <c r="M36" s="16" t="s">
        <v>72</v>
      </c>
      <c r="N36" s="17" t="s">
        <v>63</v>
      </c>
      <c r="O36" s="16" t="s">
        <v>72</v>
      </c>
      <c r="P36" s="17" t="s">
        <v>63</v>
      </c>
      <c r="Q36" s="16" t="s">
        <v>72</v>
      </c>
      <c r="R36" s="17" t="s">
        <v>63</v>
      </c>
      <c r="S36" s="16" t="s">
        <v>72</v>
      </c>
      <c r="T36" s="17" t="s">
        <v>63</v>
      </c>
      <c r="U36" s="644"/>
      <c r="V36" s="10" t="s">
        <v>71</v>
      </c>
      <c r="W36" s="674"/>
      <c r="X36" s="674"/>
      <c r="Y36" s="644"/>
      <c r="Z36" s="644"/>
      <c r="AA36" s="644"/>
      <c r="AB36" s="644"/>
      <c r="AC36" s="644"/>
      <c r="AD36" s="644"/>
      <c r="AE36" s="644"/>
      <c r="AF36" s="644"/>
    </row>
    <row r="37" spans="1:32" ht="15.75" thickBot="1">
      <c r="A37" s="645"/>
      <c r="B37" s="18" t="s">
        <v>4</v>
      </c>
      <c r="C37" s="19" t="s">
        <v>58</v>
      </c>
      <c r="D37" s="20" t="s">
        <v>62</v>
      </c>
      <c r="E37" s="19" t="s">
        <v>73</v>
      </c>
      <c r="F37" s="21" t="s">
        <v>5</v>
      </c>
      <c r="G37" s="19" t="s">
        <v>73</v>
      </c>
      <c r="H37" s="21" t="s">
        <v>5</v>
      </c>
      <c r="I37" s="19" t="s">
        <v>73</v>
      </c>
      <c r="J37" s="21" t="s">
        <v>5</v>
      </c>
      <c r="K37" s="19" t="s">
        <v>73</v>
      </c>
      <c r="L37" s="21" t="s">
        <v>5</v>
      </c>
      <c r="M37" s="19" t="s">
        <v>73</v>
      </c>
      <c r="N37" s="21" t="s">
        <v>5</v>
      </c>
      <c r="O37" s="19" t="s">
        <v>73</v>
      </c>
      <c r="P37" s="21" t="s">
        <v>5</v>
      </c>
      <c r="Q37" s="19" t="s">
        <v>73</v>
      </c>
      <c r="R37" s="21" t="s">
        <v>5</v>
      </c>
      <c r="S37" s="19" t="s">
        <v>73</v>
      </c>
      <c r="T37" s="21" t="s">
        <v>5</v>
      </c>
      <c r="U37" s="645"/>
      <c r="V37" s="22" t="s">
        <v>47</v>
      </c>
      <c r="W37" s="675"/>
      <c r="X37" s="675"/>
      <c r="Y37" s="645"/>
      <c r="Z37" s="645"/>
      <c r="AA37" s="645"/>
      <c r="AB37" s="645"/>
      <c r="AC37" s="645"/>
      <c r="AD37" s="645"/>
      <c r="AE37" s="645"/>
      <c r="AF37" s="645"/>
    </row>
    <row r="38" spans="2:22" ht="19.5" customHeight="1">
      <c r="B38" s="681" t="s">
        <v>4</v>
      </c>
      <c r="C38" s="23" t="str">
        <f aca="true" t="shared" si="12" ref="C38:C50">C77</f>
        <v>Project Manager</v>
      </c>
      <c r="D38" s="65">
        <f aca="true" t="shared" si="13" ref="D38:D50">B77</f>
        <v>100</v>
      </c>
      <c r="E38" s="59">
        <v>0.33</v>
      </c>
      <c r="F38" s="24">
        <f aca="true" t="shared" si="14" ref="F38:F50">E38*$D77*40*13</f>
        <v>9438.000000000002</v>
      </c>
      <c r="G38" s="59">
        <v>0.33</v>
      </c>
      <c r="H38" s="24">
        <f aca="true" t="shared" si="15" ref="H38:H50">G38*$D77*40*13</f>
        <v>9438.000000000002</v>
      </c>
      <c r="I38" s="59">
        <v>0.33</v>
      </c>
      <c r="J38" s="24">
        <f aca="true" t="shared" si="16" ref="J38:J50">I38*$D77*40*13</f>
        <v>9438.000000000002</v>
      </c>
      <c r="K38" s="59">
        <v>0.33</v>
      </c>
      <c r="L38" s="24">
        <f aca="true" t="shared" si="17" ref="L38:L50">K38*$D77*40*13</f>
        <v>9438.000000000002</v>
      </c>
      <c r="M38" s="59">
        <v>0.33</v>
      </c>
      <c r="N38" s="24">
        <f aca="true" t="shared" si="18" ref="N38:N50">M38*$E77*40*13</f>
        <v>9815.52</v>
      </c>
      <c r="O38" s="59">
        <v>0.33</v>
      </c>
      <c r="P38" s="24">
        <f aca="true" t="shared" si="19" ref="P38:P50">O38*$E77*40*13</f>
        <v>9815.52</v>
      </c>
      <c r="Q38" s="63">
        <v>0</v>
      </c>
      <c r="R38" s="24">
        <f aca="true" t="shared" si="20" ref="R38:R50">Q38*$E77*40*13</f>
        <v>0</v>
      </c>
      <c r="S38" s="63">
        <v>0</v>
      </c>
      <c r="T38" s="24">
        <f aca="true" t="shared" si="21" ref="T38:T50">S38*$E77*40*13</f>
        <v>0</v>
      </c>
      <c r="V38" s="26">
        <f>SUM(F38+H38+J38+L38+N38+P38+R38+T38)</f>
        <v>57383.04000000001</v>
      </c>
    </row>
    <row r="39" spans="2:22" ht="19.5" customHeight="1">
      <c r="B39" s="682" t="s">
        <v>67</v>
      </c>
      <c r="C39" s="23" t="str">
        <f t="shared" si="12"/>
        <v>Sr. Systems Engineer</v>
      </c>
      <c r="D39" s="65">
        <f t="shared" si="13"/>
        <v>110</v>
      </c>
      <c r="E39" s="59">
        <v>0.33</v>
      </c>
      <c r="F39" s="24">
        <f t="shared" si="14"/>
        <v>7722</v>
      </c>
      <c r="G39" s="59">
        <v>0.33</v>
      </c>
      <c r="H39" s="24">
        <f t="shared" si="15"/>
        <v>7722</v>
      </c>
      <c r="I39" s="59">
        <v>0.33</v>
      </c>
      <c r="J39" s="24">
        <f t="shared" si="16"/>
        <v>7722</v>
      </c>
      <c r="K39" s="59">
        <v>0.33</v>
      </c>
      <c r="L39" s="24">
        <f t="shared" si="17"/>
        <v>7722</v>
      </c>
      <c r="M39" s="59">
        <v>0.33</v>
      </c>
      <c r="N39" s="24">
        <f t="shared" si="18"/>
        <v>8030.88</v>
      </c>
      <c r="O39" s="59">
        <v>0.33</v>
      </c>
      <c r="P39" s="24">
        <f t="shared" si="19"/>
        <v>8030.88</v>
      </c>
      <c r="Q39" s="63">
        <v>0</v>
      </c>
      <c r="R39" s="24">
        <f t="shared" si="20"/>
        <v>0</v>
      </c>
      <c r="S39" s="63">
        <v>0</v>
      </c>
      <c r="T39" s="24">
        <f t="shared" si="21"/>
        <v>0</v>
      </c>
      <c r="V39" s="26">
        <f aca="true" t="shared" si="22" ref="V39:V50">SUM(F39+H39+J39+L39+N39+P39+R39+T39)</f>
        <v>46949.759999999995</v>
      </c>
    </row>
    <row r="40" spans="2:22" ht="19.5" customHeight="1">
      <c r="B40" s="56"/>
      <c r="C40" s="23" t="str">
        <f t="shared" si="12"/>
        <v>Systems Engineer</v>
      </c>
      <c r="D40" s="65">
        <f t="shared" si="13"/>
        <v>112</v>
      </c>
      <c r="E40" s="59">
        <v>0.5</v>
      </c>
      <c r="F40" s="24">
        <f t="shared" si="14"/>
        <v>11180</v>
      </c>
      <c r="G40" s="63">
        <v>0.7</v>
      </c>
      <c r="H40" s="24">
        <f t="shared" si="15"/>
        <v>15652</v>
      </c>
      <c r="I40" s="63">
        <v>0.8</v>
      </c>
      <c r="J40" s="24">
        <f t="shared" si="16"/>
        <v>17888</v>
      </c>
      <c r="K40" s="63">
        <v>0.8</v>
      </c>
      <c r="L40" s="24">
        <f t="shared" si="17"/>
        <v>17888</v>
      </c>
      <c r="M40" s="59">
        <v>0.5</v>
      </c>
      <c r="N40" s="24">
        <f t="shared" si="18"/>
        <v>11627.199999999999</v>
      </c>
      <c r="O40" s="63">
        <v>0.3</v>
      </c>
      <c r="P40" s="24">
        <f t="shared" si="19"/>
        <v>6976.32</v>
      </c>
      <c r="Q40" s="63">
        <v>0</v>
      </c>
      <c r="R40" s="24">
        <f t="shared" si="20"/>
        <v>0</v>
      </c>
      <c r="S40" s="63">
        <v>0</v>
      </c>
      <c r="T40" s="24">
        <f t="shared" si="21"/>
        <v>0</v>
      </c>
      <c r="V40" s="26">
        <f t="shared" si="22"/>
        <v>81211.51999999999</v>
      </c>
    </row>
    <row r="41" spans="2:22" ht="19.5" customHeight="1">
      <c r="B41" s="56"/>
      <c r="C41" s="23" t="str">
        <f t="shared" si="12"/>
        <v>Sr. Design Engineer</v>
      </c>
      <c r="D41" s="65">
        <f t="shared" si="13"/>
        <v>120</v>
      </c>
      <c r="E41" s="59">
        <v>0.5</v>
      </c>
      <c r="F41" s="24">
        <f t="shared" si="14"/>
        <v>11700</v>
      </c>
      <c r="G41" s="63">
        <v>2</v>
      </c>
      <c r="H41" s="24">
        <f t="shared" si="15"/>
        <v>46800</v>
      </c>
      <c r="I41" s="63">
        <v>2</v>
      </c>
      <c r="J41" s="24">
        <f t="shared" si="16"/>
        <v>46800</v>
      </c>
      <c r="K41" s="63">
        <v>2</v>
      </c>
      <c r="L41" s="24">
        <f t="shared" si="17"/>
        <v>46800</v>
      </c>
      <c r="M41" s="59">
        <v>0.5</v>
      </c>
      <c r="N41" s="24">
        <f t="shared" si="18"/>
        <v>12168</v>
      </c>
      <c r="O41" s="63">
        <v>0.4</v>
      </c>
      <c r="P41" s="24">
        <f t="shared" si="19"/>
        <v>9734.4</v>
      </c>
      <c r="Q41" s="63">
        <v>0</v>
      </c>
      <c r="R41" s="24">
        <f t="shared" si="20"/>
        <v>0</v>
      </c>
      <c r="S41" s="63">
        <v>0</v>
      </c>
      <c r="T41" s="24">
        <f t="shared" si="21"/>
        <v>0</v>
      </c>
      <c r="V41" s="26">
        <f t="shared" si="22"/>
        <v>174002.4</v>
      </c>
    </row>
    <row r="42" spans="2:22" ht="19.5" customHeight="1">
      <c r="B42" s="56"/>
      <c r="C42" s="23" t="str">
        <f t="shared" si="12"/>
        <v>Software Engineer</v>
      </c>
      <c r="D42" s="65">
        <f t="shared" si="13"/>
        <v>122</v>
      </c>
      <c r="E42" s="59">
        <v>0.25</v>
      </c>
      <c r="F42" s="24">
        <f t="shared" si="14"/>
        <v>5720</v>
      </c>
      <c r="G42" s="63">
        <v>0.75</v>
      </c>
      <c r="H42" s="24">
        <f t="shared" si="15"/>
        <v>17160</v>
      </c>
      <c r="I42" s="63">
        <v>1</v>
      </c>
      <c r="J42" s="24">
        <f t="shared" si="16"/>
        <v>22880</v>
      </c>
      <c r="K42" s="63">
        <v>1</v>
      </c>
      <c r="L42" s="24">
        <f t="shared" si="17"/>
        <v>22880</v>
      </c>
      <c r="M42" s="59">
        <v>0.25</v>
      </c>
      <c r="N42" s="24">
        <f t="shared" si="18"/>
        <v>5948.799999999999</v>
      </c>
      <c r="O42" s="63">
        <v>0.5</v>
      </c>
      <c r="P42" s="24">
        <f t="shared" si="19"/>
        <v>11897.599999999999</v>
      </c>
      <c r="Q42" s="63">
        <v>0</v>
      </c>
      <c r="R42" s="24">
        <f t="shared" si="20"/>
        <v>0</v>
      </c>
      <c r="S42" s="63">
        <v>0</v>
      </c>
      <c r="T42" s="24">
        <f t="shared" si="21"/>
        <v>0</v>
      </c>
      <c r="V42" s="26">
        <f t="shared" si="22"/>
        <v>86486.4</v>
      </c>
    </row>
    <row r="43" spans="2:22" ht="19.5" customHeight="1">
      <c r="B43" s="56"/>
      <c r="C43" s="23" t="str">
        <f t="shared" si="12"/>
        <v>Quality Control</v>
      </c>
      <c r="D43" s="65">
        <f t="shared" si="13"/>
        <v>124</v>
      </c>
      <c r="E43" s="59">
        <v>0.33</v>
      </c>
      <c r="F43" s="24">
        <f t="shared" si="14"/>
        <v>5834.400000000001</v>
      </c>
      <c r="G43" s="63">
        <v>0.33</v>
      </c>
      <c r="H43" s="24">
        <f t="shared" si="15"/>
        <v>5834.400000000001</v>
      </c>
      <c r="I43" s="63">
        <v>0.5</v>
      </c>
      <c r="J43" s="24">
        <f t="shared" si="16"/>
        <v>8840</v>
      </c>
      <c r="K43" s="63">
        <v>0.5</v>
      </c>
      <c r="L43" s="24">
        <f t="shared" si="17"/>
        <v>8840</v>
      </c>
      <c r="M43" s="59">
        <v>0.33</v>
      </c>
      <c r="N43" s="24">
        <f t="shared" si="18"/>
        <v>6067.776000000001</v>
      </c>
      <c r="O43" s="63">
        <v>1</v>
      </c>
      <c r="P43" s="24">
        <f t="shared" si="19"/>
        <v>18387.2</v>
      </c>
      <c r="Q43" s="63">
        <v>0</v>
      </c>
      <c r="R43" s="24">
        <f t="shared" si="20"/>
        <v>0</v>
      </c>
      <c r="S43" s="63">
        <v>0</v>
      </c>
      <c r="T43" s="24">
        <f t="shared" si="21"/>
        <v>0</v>
      </c>
      <c r="V43" s="26">
        <f t="shared" si="22"/>
        <v>53803.776</v>
      </c>
    </row>
    <row r="44" spans="2:22" ht="19.5" customHeight="1">
      <c r="B44" s="56"/>
      <c r="C44" s="23" t="str">
        <f t="shared" si="12"/>
        <v>Design Engineer</v>
      </c>
      <c r="D44" s="65">
        <f t="shared" si="13"/>
        <v>125</v>
      </c>
      <c r="E44" s="59">
        <v>2</v>
      </c>
      <c r="F44" s="24">
        <f t="shared" si="14"/>
        <v>44200</v>
      </c>
      <c r="G44" s="63">
        <v>1</v>
      </c>
      <c r="H44" s="24">
        <f t="shared" si="15"/>
        <v>22100</v>
      </c>
      <c r="I44" s="63">
        <v>3</v>
      </c>
      <c r="J44" s="24">
        <f t="shared" si="16"/>
        <v>66300</v>
      </c>
      <c r="K44" s="63">
        <v>3</v>
      </c>
      <c r="L44" s="24">
        <f t="shared" si="17"/>
        <v>66300</v>
      </c>
      <c r="M44" s="59">
        <v>2</v>
      </c>
      <c r="N44" s="24">
        <f t="shared" si="18"/>
        <v>45968</v>
      </c>
      <c r="O44" s="63">
        <v>1</v>
      </c>
      <c r="P44" s="24">
        <f t="shared" si="19"/>
        <v>22984</v>
      </c>
      <c r="Q44" s="63">
        <v>0</v>
      </c>
      <c r="R44" s="24">
        <f t="shared" si="20"/>
        <v>0</v>
      </c>
      <c r="S44" s="63">
        <v>0</v>
      </c>
      <c r="T44" s="24">
        <f t="shared" si="21"/>
        <v>0</v>
      </c>
      <c r="V44" s="26">
        <f t="shared" si="22"/>
        <v>267852</v>
      </c>
    </row>
    <row r="45" spans="2:22" ht="19.5" customHeight="1">
      <c r="B45" s="56"/>
      <c r="C45" s="23" t="str">
        <f t="shared" si="12"/>
        <v>Associate Design Engineer</v>
      </c>
      <c r="D45" s="65">
        <f t="shared" si="13"/>
        <v>127</v>
      </c>
      <c r="E45" s="59">
        <v>2</v>
      </c>
      <c r="F45" s="24">
        <f t="shared" si="14"/>
        <v>36400</v>
      </c>
      <c r="G45" s="63">
        <v>2</v>
      </c>
      <c r="H45" s="24">
        <f t="shared" si="15"/>
        <v>36400</v>
      </c>
      <c r="I45" s="63">
        <v>3</v>
      </c>
      <c r="J45" s="24">
        <f t="shared" si="16"/>
        <v>54600</v>
      </c>
      <c r="K45" s="63">
        <v>3</v>
      </c>
      <c r="L45" s="24">
        <f t="shared" si="17"/>
        <v>54600</v>
      </c>
      <c r="M45" s="59">
        <v>2</v>
      </c>
      <c r="N45" s="24">
        <f t="shared" si="18"/>
        <v>37856</v>
      </c>
      <c r="O45" s="63">
        <v>1</v>
      </c>
      <c r="P45" s="24">
        <f t="shared" si="19"/>
        <v>18928</v>
      </c>
      <c r="Q45" s="63">
        <v>0</v>
      </c>
      <c r="R45" s="24">
        <f t="shared" si="20"/>
        <v>0</v>
      </c>
      <c r="S45" s="63">
        <v>0</v>
      </c>
      <c r="T45" s="24">
        <f t="shared" si="21"/>
        <v>0</v>
      </c>
      <c r="V45" s="26">
        <f t="shared" si="22"/>
        <v>238784</v>
      </c>
    </row>
    <row r="46" spans="2:22" ht="19.5" customHeight="1">
      <c r="B46" s="56"/>
      <c r="C46" s="23" t="str">
        <f t="shared" si="12"/>
        <v>Sr. Test Engineer</v>
      </c>
      <c r="D46" s="65">
        <f t="shared" si="13"/>
        <v>130</v>
      </c>
      <c r="E46" s="59">
        <v>0</v>
      </c>
      <c r="F46" s="24">
        <f t="shared" si="14"/>
        <v>0</v>
      </c>
      <c r="G46" s="63">
        <v>0</v>
      </c>
      <c r="H46" s="24">
        <f t="shared" si="15"/>
        <v>0</v>
      </c>
      <c r="I46" s="63">
        <v>1</v>
      </c>
      <c r="J46" s="24">
        <f t="shared" si="16"/>
        <v>23920</v>
      </c>
      <c r="K46" s="63">
        <v>1</v>
      </c>
      <c r="L46" s="24">
        <f t="shared" si="17"/>
        <v>23920</v>
      </c>
      <c r="M46" s="59">
        <v>1</v>
      </c>
      <c r="N46" s="24">
        <f t="shared" si="18"/>
        <v>24876.800000000003</v>
      </c>
      <c r="O46" s="63">
        <v>3</v>
      </c>
      <c r="P46" s="24">
        <f t="shared" si="19"/>
        <v>74630.40000000001</v>
      </c>
      <c r="Q46" s="63">
        <v>0</v>
      </c>
      <c r="R46" s="24">
        <f t="shared" si="20"/>
        <v>0</v>
      </c>
      <c r="S46" s="63">
        <v>0</v>
      </c>
      <c r="T46" s="24">
        <f t="shared" si="21"/>
        <v>0</v>
      </c>
      <c r="V46" s="26">
        <f t="shared" si="22"/>
        <v>147347.2</v>
      </c>
    </row>
    <row r="47" spans="2:22" ht="19.5" customHeight="1">
      <c r="B47" s="56"/>
      <c r="C47" s="23" t="str">
        <f t="shared" si="12"/>
        <v>Test Engineer</v>
      </c>
      <c r="D47" s="65">
        <f t="shared" si="13"/>
        <v>135</v>
      </c>
      <c r="E47" s="59">
        <v>0</v>
      </c>
      <c r="F47" s="24">
        <f t="shared" si="14"/>
        <v>0</v>
      </c>
      <c r="G47" s="63">
        <v>0</v>
      </c>
      <c r="H47" s="24">
        <f t="shared" si="15"/>
        <v>0</v>
      </c>
      <c r="I47" s="63">
        <v>2</v>
      </c>
      <c r="J47" s="24">
        <f t="shared" si="16"/>
        <v>45760</v>
      </c>
      <c r="K47" s="63">
        <v>2</v>
      </c>
      <c r="L47" s="24">
        <f t="shared" si="17"/>
        <v>45760</v>
      </c>
      <c r="M47" s="59">
        <v>4</v>
      </c>
      <c r="N47" s="24">
        <f t="shared" si="18"/>
        <v>95180.79999999999</v>
      </c>
      <c r="O47" s="63">
        <v>5</v>
      </c>
      <c r="P47" s="24">
        <f t="shared" si="19"/>
        <v>118976</v>
      </c>
      <c r="Q47" s="63">
        <v>0</v>
      </c>
      <c r="R47" s="24">
        <f t="shared" si="20"/>
        <v>0</v>
      </c>
      <c r="S47" s="63">
        <v>0</v>
      </c>
      <c r="T47" s="24">
        <f t="shared" si="21"/>
        <v>0</v>
      </c>
      <c r="V47" s="26">
        <f t="shared" si="22"/>
        <v>305676.8</v>
      </c>
    </row>
    <row r="48" spans="2:22" ht="19.5" customHeight="1">
      <c r="B48" s="56"/>
      <c r="C48" s="23" t="str">
        <f t="shared" si="12"/>
        <v>Project Coordinator</v>
      </c>
      <c r="D48" s="65">
        <f t="shared" si="13"/>
        <v>140</v>
      </c>
      <c r="E48" s="59">
        <v>0.33</v>
      </c>
      <c r="F48" s="24">
        <f t="shared" si="14"/>
        <v>6349.200000000001</v>
      </c>
      <c r="G48" s="59">
        <v>0.33</v>
      </c>
      <c r="H48" s="24">
        <f t="shared" si="15"/>
        <v>6349.200000000001</v>
      </c>
      <c r="I48" s="59">
        <v>0.33</v>
      </c>
      <c r="J48" s="24">
        <f t="shared" si="16"/>
        <v>6349.200000000001</v>
      </c>
      <c r="K48" s="59">
        <v>0.33</v>
      </c>
      <c r="L48" s="24">
        <f t="shared" si="17"/>
        <v>6349.200000000001</v>
      </c>
      <c r="M48" s="59">
        <v>0.33</v>
      </c>
      <c r="N48" s="24">
        <f t="shared" si="18"/>
        <v>6603.168</v>
      </c>
      <c r="O48" s="59">
        <v>0.33</v>
      </c>
      <c r="P48" s="24">
        <f t="shared" si="19"/>
        <v>6603.168</v>
      </c>
      <c r="Q48" s="63">
        <v>0</v>
      </c>
      <c r="R48" s="24">
        <f t="shared" si="20"/>
        <v>0</v>
      </c>
      <c r="S48" s="63">
        <v>0</v>
      </c>
      <c r="T48" s="24">
        <f t="shared" si="21"/>
        <v>0</v>
      </c>
      <c r="V48" s="26">
        <f t="shared" si="22"/>
        <v>38603.136</v>
      </c>
    </row>
    <row r="49" spans="2:22" ht="19.5" customHeight="1">
      <c r="B49" s="56"/>
      <c r="C49" s="23" t="str">
        <f t="shared" si="12"/>
        <v>Configuration Management</v>
      </c>
      <c r="D49" s="65">
        <f t="shared" si="13"/>
        <v>142</v>
      </c>
      <c r="E49" s="59">
        <v>0.33</v>
      </c>
      <c r="F49" s="24">
        <f t="shared" si="14"/>
        <v>6349.200000000001</v>
      </c>
      <c r="G49" s="59">
        <v>0.33</v>
      </c>
      <c r="H49" s="24">
        <f t="shared" si="15"/>
        <v>6349.200000000001</v>
      </c>
      <c r="I49" s="59">
        <v>0.33</v>
      </c>
      <c r="J49" s="24">
        <f t="shared" si="16"/>
        <v>6349.200000000001</v>
      </c>
      <c r="K49" s="59">
        <v>0.33</v>
      </c>
      <c r="L49" s="24">
        <f t="shared" si="17"/>
        <v>6349.200000000001</v>
      </c>
      <c r="M49" s="59">
        <v>0.33</v>
      </c>
      <c r="N49" s="24">
        <f t="shared" si="18"/>
        <v>6603.168</v>
      </c>
      <c r="O49" s="59">
        <v>0.33</v>
      </c>
      <c r="P49" s="24">
        <f t="shared" si="19"/>
        <v>6603.168</v>
      </c>
      <c r="Q49" s="63">
        <v>0</v>
      </c>
      <c r="R49" s="24">
        <f t="shared" si="20"/>
        <v>0</v>
      </c>
      <c r="S49" s="63">
        <v>0</v>
      </c>
      <c r="T49" s="24">
        <f t="shared" si="21"/>
        <v>0</v>
      </c>
      <c r="V49" s="26">
        <f t="shared" si="22"/>
        <v>38603.136</v>
      </c>
    </row>
    <row r="50" spans="2:22" ht="19.5" customHeight="1" thickBot="1">
      <c r="B50" s="57"/>
      <c r="C50" s="27" t="str">
        <f t="shared" si="12"/>
        <v>Business Manager</v>
      </c>
      <c r="D50" s="66">
        <f t="shared" si="13"/>
        <v>150</v>
      </c>
      <c r="E50" s="62">
        <v>0.33</v>
      </c>
      <c r="F50" s="28">
        <f t="shared" si="14"/>
        <v>6520.8</v>
      </c>
      <c r="G50" s="62">
        <v>0.33</v>
      </c>
      <c r="H50" s="28">
        <f t="shared" si="15"/>
        <v>6520.8</v>
      </c>
      <c r="I50" s="62">
        <v>0.33</v>
      </c>
      <c r="J50" s="28">
        <f t="shared" si="16"/>
        <v>6520.8</v>
      </c>
      <c r="K50" s="62">
        <v>0.33</v>
      </c>
      <c r="L50" s="28">
        <f t="shared" si="17"/>
        <v>6520.8</v>
      </c>
      <c r="M50" s="62">
        <v>0.33</v>
      </c>
      <c r="N50" s="28">
        <f t="shared" si="18"/>
        <v>6781.632000000001</v>
      </c>
      <c r="O50" s="62">
        <v>0.33</v>
      </c>
      <c r="P50" s="28">
        <f t="shared" si="19"/>
        <v>6781.632000000001</v>
      </c>
      <c r="Q50" s="64">
        <v>0</v>
      </c>
      <c r="R50" s="28">
        <f t="shared" si="20"/>
        <v>0</v>
      </c>
      <c r="S50" s="64">
        <v>0</v>
      </c>
      <c r="T50" s="28">
        <f t="shared" si="21"/>
        <v>0</v>
      </c>
      <c r="U50" s="47"/>
      <c r="V50" s="30">
        <f t="shared" si="22"/>
        <v>39646.46400000001</v>
      </c>
    </row>
    <row r="51" spans="1:95" s="6" customFormat="1" ht="21.75" customHeight="1">
      <c r="A51" s="643"/>
      <c r="B51" s="665"/>
      <c r="C51" s="225"/>
      <c r="D51" s="226" t="s">
        <v>74</v>
      </c>
      <c r="E51" s="227">
        <f aca="true" t="shared" si="23" ref="E51:T51">SUM(E38:E50)</f>
        <v>7.23</v>
      </c>
      <c r="F51" s="228">
        <f t="shared" si="23"/>
        <v>151413.6</v>
      </c>
      <c r="G51" s="227">
        <f t="shared" si="23"/>
        <v>8.43</v>
      </c>
      <c r="H51" s="229">
        <f t="shared" si="23"/>
        <v>180325.6</v>
      </c>
      <c r="I51" s="227">
        <f t="shared" si="23"/>
        <v>14.950000000000001</v>
      </c>
      <c r="J51" s="229">
        <f t="shared" si="23"/>
        <v>323367.2</v>
      </c>
      <c r="K51" s="227">
        <f t="shared" si="23"/>
        <v>14.950000000000001</v>
      </c>
      <c r="L51" s="229">
        <f t="shared" si="23"/>
        <v>323367.2</v>
      </c>
      <c r="M51" s="227">
        <f t="shared" si="23"/>
        <v>12.23</v>
      </c>
      <c r="N51" s="228">
        <f t="shared" si="23"/>
        <v>277527.74399999995</v>
      </c>
      <c r="O51" s="227">
        <f t="shared" si="23"/>
        <v>13.85</v>
      </c>
      <c r="P51" s="229">
        <f t="shared" si="23"/>
        <v>320348.288</v>
      </c>
      <c r="Q51" s="227">
        <f t="shared" si="23"/>
        <v>0</v>
      </c>
      <c r="R51" s="229">
        <f t="shared" si="23"/>
        <v>0</v>
      </c>
      <c r="S51" s="227">
        <f t="shared" si="23"/>
        <v>0</v>
      </c>
      <c r="T51" s="229">
        <f t="shared" si="23"/>
        <v>0</v>
      </c>
      <c r="U51" s="679"/>
      <c r="V51" s="229">
        <f>SUM(V38:V50)</f>
        <v>1576349.6319999998</v>
      </c>
      <c r="W51" s="666"/>
      <c r="X51" s="666"/>
      <c r="Y51" s="643"/>
      <c r="Z51" s="643"/>
      <c r="AA51" s="643"/>
      <c r="AB51" s="643"/>
      <c r="AC51" s="643"/>
      <c r="AD51" s="643"/>
      <c r="AE51" s="643"/>
      <c r="AF51" s="643"/>
      <c r="AG51" s="657"/>
      <c r="AH51" s="657"/>
      <c r="AI51" s="657"/>
      <c r="AJ51" s="657"/>
      <c r="AK51" s="657"/>
      <c r="AL51" s="657"/>
      <c r="AM51" s="657"/>
      <c r="AN51" s="657"/>
      <c r="AO51" s="657"/>
      <c r="AP51" s="657"/>
      <c r="AQ51" s="657"/>
      <c r="AR51" s="657"/>
      <c r="AS51" s="657"/>
      <c r="AT51" s="657"/>
      <c r="AU51" s="657"/>
      <c r="AV51" s="657"/>
      <c r="AW51" s="657"/>
      <c r="AX51" s="657"/>
      <c r="AY51" s="657"/>
      <c r="AZ51" s="657"/>
      <c r="BA51" s="657"/>
      <c r="BB51" s="657"/>
      <c r="BC51" s="657"/>
      <c r="BD51" s="657"/>
      <c r="BE51" s="657"/>
      <c r="BF51" s="657"/>
      <c r="BG51" s="657"/>
      <c r="BH51" s="657"/>
      <c r="BI51" s="657"/>
      <c r="BJ51" s="657"/>
      <c r="BK51" s="657"/>
      <c r="BL51" s="657"/>
      <c r="BM51" s="657"/>
      <c r="BN51" s="657"/>
      <c r="BO51" s="657"/>
      <c r="BP51" s="657"/>
      <c r="BQ51" s="657"/>
      <c r="BR51" s="657"/>
      <c r="BS51" s="657"/>
      <c r="BT51" s="657"/>
      <c r="BU51" s="657"/>
      <c r="BV51" s="657"/>
      <c r="BW51" s="657"/>
      <c r="BX51" s="657"/>
      <c r="BY51" s="657"/>
      <c r="BZ51" s="657"/>
      <c r="CA51" s="657"/>
      <c r="CB51" s="657"/>
      <c r="CC51" s="657"/>
      <c r="CD51" s="657"/>
      <c r="CE51" s="657"/>
      <c r="CF51" s="657"/>
      <c r="CG51" s="657"/>
      <c r="CH51" s="657"/>
      <c r="CI51" s="657"/>
      <c r="CJ51" s="657"/>
      <c r="CK51" s="657"/>
      <c r="CL51" s="657"/>
      <c r="CM51" s="657"/>
      <c r="CN51" s="657"/>
      <c r="CO51" s="657"/>
      <c r="CP51" s="657"/>
      <c r="CQ51" s="657"/>
    </row>
    <row r="52" spans="2:24" s="601" customFormat="1" ht="15.75" thickBot="1">
      <c r="B52" s="649"/>
      <c r="C52" s="650"/>
      <c r="D52" s="649"/>
      <c r="E52" s="649"/>
      <c r="F52" s="652"/>
      <c r="G52" s="652"/>
      <c r="H52" s="652"/>
      <c r="I52" s="652"/>
      <c r="J52" s="652"/>
      <c r="K52" s="652"/>
      <c r="L52" s="652"/>
      <c r="M52" s="652"/>
      <c r="V52" s="643"/>
      <c r="W52" s="649"/>
      <c r="X52" s="649"/>
    </row>
    <row r="53" spans="1:95" s="6" customFormat="1" ht="15.75" thickBot="1">
      <c r="A53" s="643"/>
      <c r="B53" s="663"/>
      <c r="C53" s="664"/>
      <c r="D53" s="665"/>
      <c r="E53" s="244" t="s">
        <v>314</v>
      </c>
      <c r="F53" s="243"/>
      <c r="G53" s="244" t="s">
        <v>315</v>
      </c>
      <c r="H53" s="243"/>
      <c r="I53" s="244" t="s">
        <v>316</v>
      </c>
      <c r="J53" s="243"/>
      <c r="K53" s="244" t="s">
        <v>317</v>
      </c>
      <c r="L53" s="243"/>
      <c r="M53" s="244" t="s">
        <v>314</v>
      </c>
      <c r="N53" s="243"/>
      <c r="O53" s="244" t="s">
        <v>315</v>
      </c>
      <c r="P53" s="243"/>
      <c r="Q53" s="244" t="s">
        <v>316</v>
      </c>
      <c r="R53" s="243"/>
      <c r="S53" s="244" t="s">
        <v>317</v>
      </c>
      <c r="T53" s="243"/>
      <c r="U53" s="643"/>
      <c r="V53" s="9" t="s">
        <v>43</v>
      </c>
      <c r="W53" s="666"/>
      <c r="X53" s="666"/>
      <c r="Y53" s="643"/>
      <c r="Z53" s="643"/>
      <c r="AA53" s="643"/>
      <c r="AB53" s="643"/>
      <c r="AC53" s="643"/>
      <c r="AD53" s="643"/>
      <c r="AE53" s="643"/>
      <c r="AF53" s="643"/>
      <c r="AG53" s="657"/>
      <c r="AH53" s="657"/>
      <c r="AI53" s="657"/>
      <c r="AJ53" s="657"/>
      <c r="AK53" s="657"/>
      <c r="AL53" s="657"/>
      <c r="AM53" s="657"/>
      <c r="AN53" s="657"/>
      <c r="AO53" s="657"/>
      <c r="AP53" s="657"/>
      <c r="AQ53" s="657"/>
      <c r="AR53" s="657"/>
      <c r="AS53" s="657"/>
      <c r="AT53" s="657"/>
      <c r="AU53" s="657"/>
      <c r="AV53" s="657"/>
      <c r="AW53" s="657"/>
      <c r="AX53" s="657"/>
      <c r="AY53" s="657"/>
      <c r="AZ53" s="657"/>
      <c r="BA53" s="657"/>
      <c r="BB53" s="657"/>
      <c r="BC53" s="657"/>
      <c r="BD53" s="657"/>
      <c r="BE53" s="657"/>
      <c r="BF53" s="657"/>
      <c r="BG53" s="657"/>
      <c r="BH53" s="657"/>
      <c r="BI53" s="657"/>
      <c r="BJ53" s="657"/>
      <c r="BK53" s="657"/>
      <c r="BL53" s="657"/>
      <c r="BM53" s="657"/>
      <c r="BN53" s="657"/>
      <c r="BO53" s="657"/>
      <c r="BP53" s="657"/>
      <c r="BQ53" s="657"/>
      <c r="BR53" s="657"/>
      <c r="BS53" s="657"/>
      <c r="BT53" s="657"/>
      <c r="BU53" s="657"/>
      <c r="BV53" s="657"/>
      <c r="BW53" s="657"/>
      <c r="BX53" s="657"/>
      <c r="BY53" s="657"/>
      <c r="BZ53" s="657"/>
      <c r="CA53" s="657"/>
      <c r="CB53" s="657"/>
      <c r="CC53" s="657"/>
      <c r="CD53" s="657"/>
      <c r="CE53" s="657"/>
      <c r="CF53" s="657"/>
      <c r="CG53" s="657"/>
      <c r="CH53" s="657"/>
      <c r="CI53" s="657"/>
      <c r="CJ53" s="657"/>
      <c r="CK53" s="657"/>
      <c r="CL53" s="657"/>
      <c r="CM53" s="657"/>
      <c r="CN53" s="657"/>
      <c r="CO53" s="657"/>
      <c r="CP53" s="657"/>
      <c r="CQ53" s="657"/>
    </row>
    <row r="54" spans="1:32" ht="15">
      <c r="A54" s="644"/>
      <c r="B54" s="13" t="s">
        <v>69</v>
      </c>
      <c r="C54" s="14"/>
      <c r="D54" s="15" t="s">
        <v>61</v>
      </c>
      <c r="E54" s="16" t="s">
        <v>72</v>
      </c>
      <c r="F54" s="17" t="s">
        <v>63</v>
      </c>
      <c r="G54" s="16" t="s">
        <v>72</v>
      </c>
      <c r="H54" s="17" t="s">
        <v>63</v>
      </c>
      <c r="I54" s="16" t="s">
        <v>72</v>
      </c>
      <c r="J54" s="17" t="s">
        <v>63</v>
      </c>
      <c r="K54" s="16" t="s">
        <v>72</v>
      </c>
      <c r="L54" s="17" t="s">
        <v>63</v>
      </c>
      <c r="M54" s="16" t="s">
        <v>72</v>
      </c>
      <c r="N54" s="17" t="s">
        <v>63</v>
      </c>
      <c r="O54" s="16" t="s">
        <v>72</v>
      </c>
      <c r="P54" s="17" t="s">
        <v>63</v>
      </c>
      <c r="Q54" s="16" t="s">
        <v>72</v>
      </c>
      <c r="R54" s="17" t="s">
        <v>63</v>
      </c>
      <c r="S54" s="16" t="s">
        <v>72</v>
      </c>
      <c r="T54" s="17" t="s">
        <v>63</v>
      </c>
      <c r="U54" s="644"/>
      <c r="V54" s="10" t="s">
        <v>71</v>
      </c>
      <c r="W54" s="674"/>
      <c r="X54" s="674"/>
      <c r="Y54" s="644"/>
      <c r="Z54" s="644"/>
      <c r="AA54" s="644"/>
      <c r="AB54" s="644"/>
      <c r="AC54" s="644"/>
      <c r="AD54" s="644"/>
      <c r="AE54" s="644"/>
      <c r="AF54" s="644"/>
    </row>
    <row r="55" spans="1:32" ht="15.75" thickBot="1">
      <c r="A55" s="645"/>
      <c r="B55" s="18" t="s">
        <v>4</v>
      </c>
      <c r="C55" s="19" t="s">
        <v>58</v>
      </c>
      <c r="D55" s="20" t="s">
        <v>62</v>
      </c>
      <c r="E55" s="19" t="s">
        <v>73</v>
      </c>
      <c r="F55" s="21" t="s">
        <v>5</v>
      </c>
      <c r="G55" s="19" t="s">
        <v>73</v>
      </c>
      <c r="H55" s="21" t="s">
        <v>5</v>
      </c>
      <c r="I55" s="19" t="s">
        <v>73</v>
      </c>
      <c r="J55" s="21" t="s">
        <v>5</v>
      </c>
      <c r="K55" s="19" t="s">
        <v>73</v>
      </c>
      <c r="L55" s="21" t="s">
        <v>5</v>
      </c>
      <c r="M55" s="19" t="s">
        <v>73</v>
      </c>
      <c r="N55" s="21" t="s">
        <v>5</v>
      </c>
      <c r="O55" s="19" t="s">
        <v>73</v>
      </c>
      <c r="P55" s="21" t="s">
        <v>5</v>
      </c>
      <c r="Q55" s="19" t="s">
        <v>73</v>
      </c>
      <c r="R55" s="21" t="s">
        <v>5</v>
      </c>
      <c r="S55" s="19" t="s">
        <v>73</v>
      </c>
      <c r="T55" s="21" t="s">
        <v>5</v>
      </c>
      <c r="U55" s="645"/>
      <c r="V55" s="22" t="s">
        <v>47</v>
      </c>
      <c r="W55" s="675"/>
      <c r="X55" s="675"/>
      <c r="Y55" s="645"/>
      <c r="Z55" s="645"/>
      <c r="AA55" s="645"/>
      <c r="AB55" s="645"/>
      <c r="AC55" s="645"/>
      <c r="AD55" s="645"/>
      <c r="AE55" s="645"/>
      <c r="AF55" s="645"/>
    </row>
    <row r="56" spans="2:22" ht="19.5" customHeight="1">
      <c r="B56" s="681" t="s">
        <v>4</v>
      </c>
      <c r="C56" s="23" t="str">
        <f aca="true" t="shared" si="24" ref="C56:C68">C77</f>
        <v>Project Manager</v>
      </c>
      <c r="D56" s="58">
        <f aca="true" t="shared" si="25" ref="D56:D68">B77</f>
        <v>100</v>
      </c>
      <c r="E56" s="59">
        <v>1</v>
      </c>
      <c r="F56" s="24">
        <f aca="true" t="shared" si="26" ref="F56:F68">E56*$D77*40*13</f>
        <v>28600</v>
      </c>
      <c r="G56" s="68">
        <v>1</v>
      </c>
      <c r="H56" s="24">
        <f aca="true" t="shared" si="27" ref="H56:H68">G56*$D77*40*13</f>
        <v>28600</v>
      </c>
      <c r="I56" s="63">
        <v>1</v>
      </c>
      <c r="J56" s="24">
        <f aca="true" t="shared" si="28" ref="J56:J68">I56*$D77*40*13</f>
        <v>28600</v>
      </c>
      <c r="K56" s="63">
        <v>1</v>
      </c>
      <c r="L56" s="24">
        <f aca="true" t="shared" si="29" ref="L56:L68">K56*$D77*40*13</f>
        <v>28600</v>
      </c>
      <c r="M56" s="59">
        <v>1</v>
      </c>
      <c r="N56" s="24">
        <f aca="true" t="shared" si="30" ref="N56:N68">M56*$E77*40*13</f>
        <v>29744</v>
      </c>
      <c r="O56" s="68">
        <v>1</v>
      </c>
      <c r="P56" s="24">
        <f aca="true" t="shared" si="31" ref="P56:P68">O56*$E77*40*13</f>
        <v>29744</v>
      </c>
      <c r="Q56" s="63">
        <v>0</v>
      </c>
      <c r="R56" s="24">
        <f aca="true" t="shared" si="32" ref="R56:R68">Q56*$E77*40*13</f>
        <v>0</v>
      </c>
      <c r="S56" s="63">
        <v>0</v>
      </c>
      <c r="T56" s="24">
        <f aca="true" t="shared" si="33" ref="T56:T68">S56*$E77*40*13</f>
        <v>0</v>
      </c>
      <c r="V56" s="26">
        <f>SUM(F56+H56+J56+L56+N56+P56+R56+T56)</f>
        <v>173888</v>
      </c>
    </row>
    <row r="57" spans="2:22" ht="19.5" customHeight="1">
      <c r="B57" s="682" t="s">
        <v>68</v>
      </c>
      <c r="C57" s="23" t="str">
        <f t="shared" si="24"/>
        <v>Sr. Systems Engineer</v>
      </c>
      <c r="D57" s="58">
        <f t="shared" si="25"/>
        <v>110</v>
      </c>
      <c r="E57" s="59">
        <v>1</v>
      </c>
      <c r="F57" s="24">
        <f t="shared" si="26"/>
        <v>23400</v>
      </c>
      <c r="G57" s="63">
        <v>1</v>
      </c>
      <c r="H57" s="24">
        <f t="shared" si="27"/>
        <v>23400</v>
      </c>
      <c r="I57" s="63">
        <v>1</v>
      </c>
      <c r="J57" s="24">
        <f t="shared" si="28"/>
        <v>23400</v>
      </c>
      <c r="K57" s="63">
        <v>1</v>
      </c>
      <c r="L57" s="24">
        <f t="shared" si="29"/>
        <v>23400</v>
      </c>
      <c r="M57" s="59">
        <v>1</v>
      </c>
      <c r="N57" s="24">
        <f t="shared" si="30"/>
        <v>24336</v>
      </c>
      <c r="O57" s="63">
        <v>1</v>
      </c>
      <c r="P57" s="24">
        <f t="shared" si="31"/>
        <v>24336</v>
      </c>
      <c r="Q57" s="63">
        <v>0</v>
      </c>
      <c r="R57" s="24">
        <f t="shared" si="32"/>
        <v>0</v>
      </c>
      <c r="S57" s="63">
        <v>0</v>
      </c>
      <c r="T57" s="24">
        <f t="shared" si="33"/>
        <v>0</v>
      </c>
      <c r="V57" s="26">
        <f aca="true" t="shared" si="34" ref="V57:V68">SUM(F57+H57+J57+L57+N57+P57+R57+T57)</f>
        <v>142272</v>
      </c>
    </row>
    <row r="58" spans="2:22" ht="19.5" customHeight="1">
      <c r="B58" s="56"/>
      <c r="C58" s="23" t="str">
        <f t="shared" si="24"/>
        <v>Systems Engineer</v>
      </c>
      <c r="D58" s="58">
        <f t="shared" si="25"/>
        <v>112</v>
      </c>
      <c r="E58" s="59">
        <v>0.5</v>
      </c>
      <c r="F58" s="24">
        <f t="shared" si="26"/>
        <v>11180</v>
      </c>
      <c r="G58" s="63">
        <v>0.7</v>
      </c>
      <c r="H58" s="24">
        <f t="shared" si="27"/>
        <v>15652</v>
      </c>
      <c r="I58" s="63">
        <v>0.8</v>
      </c>
      <c r="J58" s="24">
        <f t="shared" si="28"/>
        <v>17888</v>
      </c>
      <c r="K58" s="63">
        <v>0.8</v>
      </c>
      <c r="L58" s="24">
        <f t="shared" si="29"/>
        <v>17888</v>
      </c>
      <c r="M58" s="59">
        <v>0.5</v>
      </c>
      <c r="N58" s="24">
        <f t="shared" si="30"/>
        <v>11627.199999999999</v>
      </c>
      <c r="O58" s="63">
        <v>0.3</v>
      </c>
      <c r="P58" s="24">
        <f t="shared" si="31"/>
        <v>6976.32</v>
      </c>
      <c r="Q58" s="63">
        <v>0</v>
      </c>
      <c r="R58" s="24">
        <f t="shared" si="32"/>
        <v>0</v>
      </c>
      <c r="S58" s="63">
        <v>0</v>
      </c>
      <c r="T58" s="24">
        <f t="shared" si="33"/>
        <v>0</v>
      </c>
      <c r="V58" s="26">
        <f t="shared" si="34"/>
        <v>81211.51999999999</v>
      </c>
    </row>
    <row r="59" spans="2:22" ht="19.5" customHeight="1">
      <c r="B59" s="56"/>
      <c r="C59" s="23" t="str">
        <f t="shared" si="24"/>
        <v>Sr. Design Engineer</v>
      </c>
      <c r="D59" s="58">
        <f t="shared" si="25"/>
        <v>120</v>
      </c>
      <c r="E59" s="59">
        <v>0.5</v>
      </c>
      <c r="F59" s="24">
        <f t="shared" si="26"/>
        <v>11700</v>
      </c>
      <c r="G59" s="63">
        <v>2</v>
      </c>
      <c r="H59" s="24">
        <f t="shared" si="27"/>
        <v>46800</v>
      </c>
      <c r="I59" s="63">
        <v>2</v>
      </c>
      <c r="J59" s="24">
        <f t="shared" si="28"/>
        <v>46800</v>
      </c>
      <c r="K59" s="63">
        <v>2</v>
      </c>
      <c r="L59" s="24">
        <f t="shared" si="29"/>
        <v>46800</v>
      </c>
      <c r="M59" s="59">
        <v>0.5</v>
      </c>
      <c r="N59" s="24">
        <f t="shared" si="30"/>
        <v>12168</v>
      </c>
      <c r="O59" s="63">
        <v>0.4</v>
      </c>
      <c r="P59" s="24">
        <f t="shared" si="31"/>
        <v>9734.4</v>
      </c>
      <c r="Q59" s="63">
        <v>0</v>
      </c>
      <c r="R59" s="24">
        <f t="shared" si="32"/>
        <v>0</v>
      </c>
      <c r="S59" s="63">
        <v>0</v>
      </c>
      <c r="T59" s="24">
        <f t="shared" si="33"/>
        <v>0</v>
      </c>
      <c r="V59" s="26">
        <f t="shared" si="34"/>
        <v>174002.4</v>
      </c>
    </row>
    <row r="60" spans="2:22" ht="19.5" customHeight="1">
      <c r="B60" s="56"/>
      <c r="C60" s="23" t="str">
        <f t="shared" si="24"/>
        <v>Software Engineer</v>
      </c>
      <c r="D60" s="58">
        <f t="shared" si="25"/>
        <v>122</v>
      </c>
      <c r="E60" s="59">
        <v>0.25</v>
      </c>
      <c r="F60" s="24">
        <f t="shared" si="26"/>
        <v>5720</v>
      </c>
      <c r="G60" s="63">
        <v>0.75</v>
      </c>
      <c r="H60" s="24">
        <f t="shared" si="27"/>
        <v>17160</v>
      </c>
      <c r="I60" s="63">
        <v>1</v>
      </c>
      <c r="J60" s="24">
        <f t="shared" si="28"/>
        <v>22880</v>
      </c>
      <c r="K60" s="63">
        <v>1</v>
      </c>
      <c r="L60" s="24">
        <f t="shared" si="29"/>
        <v>22880</v>
      </c>
      <c r="M60" s="59">
        <v>0.25</v>
      </c>
      <c r="N60" s="24">
        <f t="shared" si="30"/>
        <v>5948.799999999999</v>
      </c>
      <c r="O60" s="63">
        <v>0.5</v>
      </c>
      <c r="P60" s="24">
        <f t="shared" si="31"/>
        <v>11897.599999999999</v>
      </c>
      <c r="Q60" s="63">
        <v>0</v>
      </c>
      <c r="R60" s="24">
        <f t="shared" si="32"/>
        <v>0</v>
      </c>
      <c r="S60" s="63">
        <v>0</v>
      </c>
      <c r="T60" s="24">
        <f t="shared" si="33"/>
        <v>0</v>
      </c>
      <c r="V60" s="26">
        <f t="shared" si="34"/>
        <v>86486.4</v>
      </c>
    </row>
    <row r="61" spans="2:22" ht="19.5" customHeight="1">
      <c r="B61" s="56"/>
      <c r="C61" s="23" t="str">
        <f t="shared" si="24"/>
        <v>Quality Control</v>
      </c>
      <c r="D61" s="58">
        <f t="shared" si="25"/>
        <v>124</v>
      </c>
      <c r="E61" s="59">
        <v>0.2</v>
      </c>
      <c r="F61" s="24">
        <f t="shared" si="26"/>
        <v>3536</v>
      </c>
      <c r="G61" s="63">
        <v>0.33</v>
      </c>
      <c r="H61" s="24">
        <f t="shared" si="27"/>
        <v>5834.400000000001</v>
      </c>
      <c r="I61" s="63">
        <v>0.5</v>
      </c>
      <c r="J61" s="24">
        <f t="shared" si="28"/>
        <v>8840</v>
      </c>
      <c r="K61" s="63">
        <v>0.5</v>
      </c>
      <c r="L61" s="24">
        <f t="shared" si="29"/>
        <v>8840</v>
      </c>
      <c r="M61" s="59">
        <v>0.33</v>
      </c>
      <c r="N61" s="24">
        <f t="shared" si="30"/>
        <v>6067.776000000001</v>
      </c>
      <c r="O61" s="63">
        <v>1</v>
      </c>
      <c r="P61" s="24">
        <f t="shared" si="31"/>
        <v>18387.2</v>
      </c>
      <c r="Q61" s="63">
        <v>0</v>
      </c>
      <c r="R61" s="24">
        <f t="shared" si="32"/>
        <v>0</v>
      </c>
      <c r="S61" s="63">
        <v>0</v>
      </c>
      <c r="T61" s="24">
        <f t="shared" si="33"/>
        <v>0</v>
      </c>
      <c r="V61" s="26">
        <f t="shared" si="34"/>
        <v>51505.376000000004</v>
      </c>
    </row>
    <row r="62" spans="2:22" ht="19.5" customHeight="1">
      <c r="B62" s="56"/>
      <c r="C62" s="23" t="str">
        <f t="shared" si="24"/>
        <v>Design Engineer</v>
      </c>
      <c r="D62" s="58">
        <f t="shared" si="25"/>
        <v>125</v>
      </c>
      <c r="E62" s="59">
        <v>1</v>
      </c>
      <c r="F62" s="24">
        <f t="shared" si="26"/>
        <v>22100</v>
      </c>
      <c r="G62" s="63">
        <v>2</v>
      </c>
      <c r="H62" s="24">
        <f t="shared" si="27"/>
        <v>44200</v>
      </c>
      <c r="I62" s="63">
        <v>3</v>
      </c>
      <c r="J62" s="24">
        <f t="shared" si="28"/>
        <v>66300</v>
      </c>
      <c r="K62" s="63">
        <v>3</v>
      </c>
      <c r="L62" s="24">
        <f t="shared" si="29"/>
        <v>66300</v>
      </c>
      <c r="M62" s="59">
        <v>1</v>
      </c>
      <c r="N62" s="24">
        <f t="shared" si="30"/>
        <v>22984</v>
      </c>
      <c r="O62" s="63">
        <v>0.5</v>
      </c>
      <c r="P62" s="24">
        <f t="shared" si="31"/>
        <v>11492</v>
      </c>
      <c r="Q62" s="63">
        <v>0</v>
      </c>
      <c r="R62" s="24">
        <f t="shared" si="32"/>
        <v>0</v>
      </c>
      <c r="S62" s="63">
        <v>0</v>
      </c>
      <c r="T62" s="24">
        <f t="shared" si="33"/>
        <v>0</v>
      </c>
      <c r="V62" s="26">
        <f t="shared" si="34"/>
        <v>233376</v>
      </c>
    </row>
    <row r="63" spans="2:22" ht="19.5" customHeight="1">
      <c r="B63" s="56"/>
      <c r="C63" s="23" t="str">
        <f t="shared" si="24"/>
        <v>Associate Design Engineer</v>
      </c>
      <c r="D63" s="58">
        <f t="shared" si="25"/>
        <v>127</v>
      </c>
      <c r="E63" s="59">
        <v>2</v>
      </c>
      <c r="F63" s="24">
        <f t="shared" si="26"/>
        <v>36400</v>
      </c>
      <c r="G63" s="63">
        <v>2</v>
      </c>
      <c r="H63" s="24">
        <f t="shared" si="27"/>
        <v>36400</v>
      </c>
      <c r="I63" s="63">
        <v>3</v>
      </c>
      <c r="J63" s="24">
        <f t="shared" si="28"/>
        <v>54600</v>
      </c>
      <c r="K63" s="63">
        <v>3</v>
      </c>
      <c r="L63" s="24">
        <f t="shared" si="29"/>
        <v>54600</v>
      </c>
      <c r="M63" s="59">
        <v>2</v>
      </c>
      <c r="N63" s="24">
        <f t="shared" si="30"/>
        <v>37856</v>
      </c>
      <c r="O63" s="63">
        <v>1</v>
      </c>
      <c r="P63" s="24">
        <f t="shared" si="31"/>
        <v>18928</v>
      </c>
      <c r="Q63" s="63">
        <v>0</v>
      </c>
      <c r="R63" s="24">
        <f t="shared" si="32"/>
        <v>0</v>
      </c>
      <c r="S63" s="63">
        <v>0</v>
      </c>
      <c r="T63" s="24">
        <f t="shared" si="33"/>
        <v>0</v>
      </c>
      <c r="V63" s="26">
        <f t="shared" si="34"/>
        <v>238784</v>
      </c>
    </row>
    <row r="64" spans="2:22" ht="19.5" customHeight="1">
      <c r="B64" s="56"/>
      <c r="C64" s="23" t="str">
        <f t="shared" si="24"/>
        <v>Sr. Test Engineer</v>
      </c>
      <c r="D64" s="58">
        <f t="shared" si="25"/>
        <v>130</v>
      </c>
      <c r="E64" s="59">
        <v>1</v>
      </c>
      <c r="F64" s="24">
        <f t="shared" si="26"/>
        <v>23920</v>
      </c>
      <c r="G64" s="63">
        <v>0</v>
      </c>
      <c r="H64" s="24">
        <f t="shared" si="27"/>
        <v>0</v>
      </c>
      <c r="I64" s="63">
        <v>1</v>
      </c>
      <c r="J64" s="24">
        <f t="shared" si="28"/>
        <v>23920</v>
      </c>
      <c r="K64" s="63">
        <v>1</v>
      </c>
      <c r="L64" s="24">
        <f t="shared" si="29"/>
        <v>23920</v>
      </c>
      <c r="M64" s="59">
        <v>1</v>
      </c>
      <c r="N64" s="24">
        <f t="shared" si="30"/>
        <v>24876.800000000003</v>
      </c>
      <c r="O64" s="63">
        <v>3</v>
      </c>
      <c r="P64" s="24">
        <f t="shared" si="31"/>
        <v>74630.40000000001</v>
      </c>
      <c r="Q64" s="63">
        <v>0</v>
      </c>
      <c r="R64" s="24">
        <f t="shared" si="32"/>
        <v>0</v>
      </c>
      <c r="S64" s="63">
        <v>0</v>
      </c>
      <c r="T64" s="24">
        <f t="shared" si="33"/>
        <v>0</v>
      </c>
      <c r="V64" s="26">
        <f t="shared" si="34"/>
        <v>171267.2</v>
      </c>
    </row>
    <row r="65" spans="2:22" ht="19.5" customHeight="1">
      <c r="B65" s="56"/>
      <c r="C65" s="23" t="str">
        <f t="shared" si="24"/>
        <v>Test Engineer</v>
      </c>
      <c r="D65" s="58">
        <f t="shared" si="25"/>
        <v>135</v>
      </c>
      <c r="E65" s="59">
        <v>0</v>
      </c>
      <c r="F65" s="24">
        <f t="shared" si="26"/>
        <v>0</v>
      </c>
      <c r="G65" s="63">
        <v>0</v>
      </c>
      <c r="H65" s="24">
        <f t="shared" si="27"/>
        <v>0</v>
      </c>
      <c r="I65" s="63">
        <v>2</v>
      </c>
      <c r="J65" s="24">
        <f t="shared" si="28"/>
        <v>45760</v>
      </c>
      <c r="K65" s="63">
        <v>2</v>
      </c>
      <c r="L65" s="24">
        <f t="shared" si="29"/>
        <v>45760</v>
      </c>
      <c r="M65" s="59">
        <v>2</v>
      </c>
      <c r="N65" s="24">
        <f t="shared" si="30"/>
        <v>47590.399999999994</v>
      </c>
      <c r="O65" s="63">
        <v>5</v>
      </c>
      <c r="P65" s="24">
        <f t="shared" si="31"/>
        <v>118976</v>
      </c>
      <c r="Q65" s="63">
        <v>0</v>
      </c>
      <c r="R65" s="24">
        <f t="shared" si="32"/>
        <v>0</v>
      </c>
      <c r="S65" s="63">
        <v>0</v>
      </c>
      <c r="T65" s="24">
        <f t="shared" si="33"/>
        <v>0</v>
      </c>
      <c r="V65" s="26">
        <f t="shared" si="34"/>
        <v>258086.4</v>
      </c>
    </row>
    <row r="66" spans="2:22" ht="19.5" customHeight="1">
      <c r="B66" s="56"/>
      <c r="C66" s="23" t="str">
        <f t="shared" si="24"/>
        <v>Project Coordinator</v>
      </c>
      <c r="D66" s="58">
        <f t="shared" si="25"/>
        <v>140</v>
      </c>
      <c r="E66" s="59">
        <v>0.33</v>
      </c>
      <c r="F66" s="24">
        <f t="shared" si="26"/>
        <v>6349.200000000001</v>
      </c>
      <c r="G66" s="59">
        <v>0.33</v>
      </c>
      <c r="H66" s="24">
        <f t="shared" si="27"/>
        <v>6349.200000000001</v>
      </c>
      <c r="I66" s="59">
        <v>0.33</v>
      </c>
      <c r="J66" s="24">
        <f t="shared" si="28"/>
        <v>6349.200000000001</v>
      </c>
      <c r="K66" s="59">
        <v>0.33</v>
      </c>
      <c r="L66" s="24">
        <f t="shared" si="29"/>
        <v>6349.200000000001</v>
      </c>
      <c r="M66" s="59">
        <v>0.33</v>
      </c>
      <c r="N66" s="24">
        <f t="shared" si="30"/>
        <v>6603.168</v>
      </c>
      <c r="O66" s="59">
        <v>0.33</v>
      </c>
      <c r="P66" s="24">
        <f t="shared" si="31"/>
        <v>6603.168</v>
      </c>
      <c r="Q66" s="63">
        <v>0</v>
      </c>
      <c r="R66" s="24">
        <f t="shared" si="32"/>
        <v>0</v>
      </c>
      <c r="S66" s="63">
        <v>0</v>
      </c>
      <c r="T66" s="24">
        <f t="shared" si="33"/>
        <v>0</v>
      </c>
      <c r="V66" s="26">
        <f t="shared" si="34"/>
        <v>38603.136</v>
      </c>
    </row>
    <row r="67" spans="2:22" ht="19.5" customHeight="1">
      <c r="B67" s="56"/>
      <c r="C67" s="23" t="str">
        <f t="shared" si="24"/>
        <v>Configuration Management</v>
      </c>
      <c r="D67" s="58">
        <f t="shared" si="25"/>
        <v>142</v>
      </c>
      <c r="E67" s="59">
        <v>0.33</v>
      </c>
      <c r="F67" s="24">
        <f t="shared" si="26"/>
        <v>6349.200000000001</v>
      </c>
      <c r="G67" s="59">
        <v>0.33</v>
      </c>
      <c r="H67" s="24">
        <f t="shared" si="27"/>
        <v>6349.200000000001</v>
      </c>
      <c r="I67" s="59">
        <v>0.33</v>
      </c>
      <c r="J67" s="24">
        <f t="shared" si="28"/>
        <v>6349.200000000001</v>
      </c>
      <c r="K67" s="59">
        <v>0.33</v>
      </c>
      <c r="L67" s="24">
        <f t="shared" si="29"/>
        <v>6349.200000000001</v>
      </c>
      <c r="M67" s="59">
        <v>0.33</v>
      </c>
      <c r="N67" s="24">
        <f t="shared" si="30"/>
        <v>6603.168</v>
      </c>
      <c r="O67" s="59">
        <v>0.33</v>
      </c>
      <c r="P67" s="24">
        <f t="shared" si="31"/>
        <v>6603.168</v>
      </c>
      <c r="Q67" s="63">
        <v>0</v>
      </c>
      <c r="R67" s="24">
        <f t="shared" si="32"/>
        <v>0</v>
      </c>
      <c r="S67" s="63">
        <v>0</v>
      </c>
      <c r="T67" s="24">
        <f t="shared" si="33"/>
        <v>0</v>
      </c>
      <c r="V67" s="26">
        <f t="shared" si="34"/>
        <v>38603.136</v>
      </c>
    </row>
    <row r="68" spans="2:22" ht="19.5" customHeight="1" thickBot="1">
      <c r="B68" s="57"/>
      <c r="C68" s="31" t="str">
        <f t="shared" si="24"/>
        <v>Business Manager</v>
      </c>
      <c r="D68" s="67">
        <f t="shared" si="25"/>
        <v>150</v>
      </c>
      <c r="E68" s="62">
        <v>0.33</v>
      </c>
      <c r="F68" s="28">
        <f t="shared" si="26"/>
        <v>6520.8</v>
      </c>
      <c r="G68" s="62">
        <v>0.33</v>
      </c>
      <c r="H68" s="28">
        <f t="shared" si="27"/>
        <v>6520.8</v>
      </c>
      <c r="I68" s="62">
        <v>0.33</v>
      </c>
      <c r="J68" s="28">
        <f t="shared" si="28"/>
        <v>6520.8</v>
      </c>
      <c r="K68" s="62">
        <v>0.33</v>
      </c>
      <c r="L68" s="28">
        <f t="shared" si="29"/>
        <v>6520.8</v>
      </c>
      <c r="M68" s="62">
        <v>0.33</v>
      </c>
      <c r="N68" s="28">
        <f t="shared" si="30"/>
        <v>6781.632000000001</v>
      </c>
      <c r="O68" s="62">
        <v>0.33</v>
      </c>
      <c r="P68" s="28">
        <f t="shared" si="31"/>
        <v>6781.632000000001</v>
      </c>
      <c r="Q68" s="64">
        <v>0</v>
      </c>
      <c r="R68" s="28">
        <f t="shared" si="32"/>
        <v>0</v>
      </c>
      <c r="S68" s="64">
        <v>0</v>
      </c>
      <c r="T68" s="28">
        <f t="shared" si="33"/>
        <v>0</v>
      </c>
      <c r="U68" s="47"/>
      <c r="V68" s="30">
        <f t="shared" si="34"/>
        <v>39646.46400000001</v>
      </c>
    </row>
    <row r="69" spans="1:95" s="6" customFormat="1" ht="21.75" customHeight="1">
      <c r="A69" s="643"/>
      <c r="B69" s="665"/>
      <c r="C69" s="225"/>
      <c r="D69" s="226" t="s">
        <v>75</v>
      </c>
      <c r="E69" s="227">
        <f aca="true" t="shared" si="35" ref="E69:T69">SUM(E56:E68)</f>
        <v>8.44</v>
      </c>
      <c r="F69" s="228">
        <f t="shared" si="35"/>
        <v>185775.2</v>
      </c>
      <c r="G69" s="227">
        <f t="shared" si="35"/>
        <v>10.770000000000001</v>
      </c>
      <c r="H69" s="229">
        <f t="shared" si="35"/>
        <v>237265.6</v>
      </c>
      <c r="I69" s="227">
        <f t="shared" si="35"/>
        <v>16.29</v>
      </c>
      <c r="J69" s="229">
        <f t="shared" si="35"/>
        <v>358207.2</v>
      </c>
      <c r="K69" s="227">
        <f t="shared" si="35"/>
        <v>16.29</v>
      </c>
      <c r="L69" s="229">
        <f t="shared" si="35"/>
        <v>358207.2</v>
      </c>
      <c r="M69" s="227">
        <f t="shared" si="35"/>
        <v>10.57</v>
      </c>
      <c r="N69" s="228">
        <f t="shared" si="35"/>
        <v>243186.94400000002</v>
      </c>
      <c r="O69" s="227">
        <f t="shared" si="35"/>
        <v>14.69</v>
      </c>
      <c r="P69" s="229">
        <f t="shared" si="35"/>
        <v>345089.88800000004</v>
      </c>
      <c r="Q69" s="227">
        <f t="shared" si="35"/>
        <v>0</v>
      </c>
      <c r="R69" s="229">
        <f t="shared" si="35"/>
        <v>0</v>
      </c>
      <c r="S69" s="227">
        <f t="shared" si="35"/>
        <v>0</v>
      </c>
      <c r="T69" s="229">
        <f t="shared" si="35"/>
        <v>0</v>
      </c>
      <c r="U69" s="679"/>
      <c r="V69" s="224">
        <f>SUM(V56:V68)</f>
        <v>1727732.0319999997</v>
      </c>
      <c r="W69" s="658"/>
      <c r="X69" s="658"/>
      <c r="Y69" s="643"/>
      <c r="Z69" s="643"/>
      <c r="AA69" s="643"/>
      <c r="AB69" s="643"/>
      <c r="AC69" s="643"/>
      <c r="AD69" s="643"/>
      <c r="AE69" s="643"/>
      <c r="AF69" s="643"/>
      <c r="AG69" s="657"/>
      <c r="AH69" s="657"/>
      <c r="AI69" s="657"/>
      <c r="AJ69" s="657"/>
      <c r="AK69" s="657"/>
      <c r="AL69" s="657"/>
      <c r="AM69" s="657"/>
      <c r="AN69" s="657"/>
      <c r="AO69" s="657"/>
      <c r="AP69" s="657"/>
      <c r="AQ69" s="657"/>
      <c r="AR69" s="657"/>
      <c r="AS69" s="657"/>
      <c r="AT69" s="657"/>
      <c r="AU69" s="657"/>
      <c r="AV69" s="657"/>
      <c r="AW69" s="657"/>
      <c r="AX69" s="657"/>
      <c r="AY69" s="657"/>
      <c r="AZ69" s="657"/>
      <c r="BA69" s="657"/>
      <c r="BB69" s="657"/>
      <c r="BC69" s="657"/>
      <c r="BD69" s="657"/>
      <c r="BE69" s="657"/>
      <c r="BF69" s="657"/>
      <c r="BG69" s="657"/>
      <c r="BH69" s="657"/>
      <c r="BI69" s="657"/>
      <c r="BJ69" s="657"/>
      <c r="BK69" s="657"/>
      <c r="BL69" s="657"/>
      <c r="BM69" s="657"/>
      <c r="BN69" s="657"/>
      <c r="BO69" s="657"/>
      <c r="BP69" s="657"/>
      <c r="BQ69" s="657"/>
      <c r="BR69" s="657"/>
      <c r="BS69" s="657"/>
      <c r="BT69" s="657"/>
      <c r="BU69" s="657"/>
      <c r="BV69" s="657"/>
      <c r="BW69" s="657"/>
      <c r="BX69" s="657"/>
      <c r="BY69" s="657"/>
      <c r="BZ69" s="657"/>
      <c r="CA69" s="657"/>
      <c r="CB69" s="657"/>
      <c r="CC69" s="657"/>
      <c r="CD69" s="657"/>
      <c r="CE69" s="657"/>
      <c r="CF69" s="657"/>
      <c r="CG69" s="657"/>
      <c r="CH69" s="657"/>
      <c r="CI69" s="657"/>
      <c r="CJ69" s="657"/>
      <c r="CK69" s="657"/>
      <c r="CL69" s="657"/>
      <c r="CM69" s="657"/>
      <c r="CN69" s="657"/>
      <c r="CO69" s="657"/>
      <c r="CP69" s="657"/>
      <c r="CQ69" s="657"/>
    </row>
    <row r="70" spans="2:24" s="601" customFormat="1" ht="15">
      <c r="B70" s="649"/>
      <c r="C70" s="650"/>
      <c r="D70" s="649"/>
      <c r="E70" s="649"/>
      <c r="F70" s="652"/>
      <c r="G70" s="652"/>
      <c r="H70" s="652"/>
      <c r="I70" s="652"/>
      <c r="J70" s="652"/>
      <c r="K70" s="652"/>
      <c r="L70" s="652"/>
      <c r="M70" s="652"/>
      <c r="V70" s="643"/>
      <c r="W70" s="649"/>
      <c r="X70" s="649"/>
    </row>
    <row r="71" spans="1:95" s="45" customFormat="1" ht="24" customHeight="1">
      <c r="A71" s="647"/>
      <c r="B71" s="671"/>
      <c r="C71" s="239"/>
      <c r="D71" s="240" t="s">
        <v>76</v>
      </c>
      <c r="E71" s="241">
        <f>E69+E51+E33</f>
        <v>22.9</v>
      </c>
      <c r="F71" s="230">
        <f aca="true" t="shared" si="36" ref="F71:V71">F69+F51+F33</f>
        <v>488602.4</v>
      </c>
      <c r="G71" s="241">
        <f t="shared" si="36"/>
        <v>31.04</v>
      </c>
      <c r="H71" s="230">
        <f t="shared" si="36"/>
        <v>665433.6</v>
      </c>
      <c r="I71" s="241">
        <f t="shared" si="36"/>
        <v>48.7</v>
      </c>
      <c r="J71" s="230">
        <f t="shared" si="36"/>
        <v>1053582.4</v>
      </c>
      <c r="K71" s="241">
        <f t="shared" si="36"/>
        <v>47.7</v>
      </c>
      <c r="L71" s="230">
        <f t="shared" si="36"/>
        <v>1031482.4</v>
      </c>
      <c r="M71" s="241">
        <f t="shared" si="36"/>
        <v>35.04</v>
      </c>
      <c r="N71" s="230">
        <f t="shared" si="36"/>
        <v>795560.064</v>
      </c>
      <c r="O71" s="241">
        <f t="shared" si="36"/>
        <v>43.3</v>
      </c>
      <c r="P71" s="230">
        <f t="shared" si="36"/>
        <v>1004087.1359999999</v>
      </c>
      <c r="Q71" s="241">
        <f t="shared" si="36"/>
        <v>0</v>
      </c>
      <c r="R71" s="230">
        <f t="shared" si="36"/>
        <v>0</v>
      </c>
      <c r="S71" s="241">
        <f t="shared" si="36"/>
        <v>0</v>
      </c>
      <c r="T71" s="230">
        <f t="shared" si="36"/>
        <v>0</v>
      </c>
      <c r="U71" s="680">
        <f t="shared" si="36"/>
        <v>0</v>
      </c>
      <c r="V71" s="242">
        <f t="shared" si="36"/>
        <v>5038747.999999999</v>
      </c>
      <c r="W71" s="667"/>
      <c r="X71" s="667"/>
      <c r="Y71" s="647"/>
      <c r="Z71" s="647"/>
      <c r="AA71" s="647"/>
      <c r="AB71" s="647"/>
      <c r="AC71" s="647"/>
      <c r="AD71" s="647"/>
      <c r="AE71" s="647"/>
      <c r="AF71" s="647"/>
      <c r="AG71" s="648"/>
      <c r="AH71" s="648"/>
      <c r="AI71" s="648"/>
      <c r="AJ71" s="648"/>
      <c r="AK71" s="648"/>
      <c r="AL71" s="648"/>
      <c r="AM71" s="648"/>
      <c r="AN71" s="648"/>
      <c r="AO71" s="648"/>
      <c r="AP71" s="648"/>
      <c r="AQ71" s="648"/>
      <c r="AR71" s="648"/>
      <c r="AS71" s="648"/>
      <c r="AT71" s="648"/>
      <c r="AU71" s="648"/>
      <c r="AV71" s="648"/>
      <c r="AW71" s="648"/>
      <c r="AX71" s="648"/>
      <c r="AY71" s="648"/>
      <c r="AZ71" s="648"/>
      <c r="BA71" s="648"/>
      <c r="BB71" s="648"/>
      <c r="BC71" s="648"/>
      <c r="BD71" s="648"/>
      <c r="BE71" s="648"/>
      <c r="BF71" s="648"/>
      <c r="BG71" s="648"/>
      <c r="BH71" s="648"/>
      <c r="BI71" s="648"/>
      <c r="BJ71" s="648"/>
      <c r="BK71" s="648"/>
      <c r="BL71" s="648"/>
      <c r="BM71" s="648"/>
      <c r="BN71" s="648"/>
      <c r="BO71" s="648"/>
      <c r="BP71" s="648"/>
      <c r="BQ71" s="648"/>
      <c r="BR71" s="648"/>
      <c r="BS71" s="648"/>
      <c r="BT71" s="648"/>
      <c r="BU71" s="648"/>
      <c r="BV71" s="648"/>
      <c r="BW71" s="648"/>
      <c r="BX71" s="648"/>
      <c r="BY71" s="648"/>
      <c r="BZ71" s="648"/>
      <c r="CA71" s="648"/>
      <c r="CB71" s="648"/>
      <c r="CC71" s="648"/>
      <c r="CD71" s="648"/>
      <c r="CE71" s="648"/>
      <c r="CF71" s="648"/>
      <c r="CG71" s="648"/>
      <c r="CH71" s="648"/>
      <c r="CI71" s="648"/>
      <c r="CJ71" s="648"/>
      <c r="CK71" s="648"/>
      <c r="CL71" s="648"/>
      <c r="CM71" s="648"/>
      <c r="CN71" s="648"/>
      <c r="CO71" s="648"/>
      <c r="CP71" s="648"/>
      <c r="CQ71" s="648"/>
    </row>
    <row r="72" spans="2:24" s="601" customFormat="1" ht="15.75" thickBot="1">
      <c r="B72" s="649"/>
      <c r="C72" s="650"/>
      <c r="D72" s="651"/>
      <c r="E72" s="651"/>
      <c r="F72" s="652"/>
      <c r="G72" s="652"/>
      <c r="H72" s="652"/>
      <c r="I72" s="652"/>
      <c r="J72" s="652"/>
      <c r="K72" s="652"/>
      <c r="L72" s="652"/>
      <c r="M72" s="652"/>
      <c r="V72" s="643"/>
      <c r="W72" s="649"/>
      <c r="X72" s="649"/>
    </row>
    <row r="73" spans="2:24" s="648" customFormat="1" ht="24" customHeight="1">
      <c r="B73" s="667"/>
      <c r="C73" s="668"/>
      <c r="D73" s="669"/>
      <c r="E73" s="669"/>
      <c r="F73" s="670"/>
      <c r="G73" s="670"/>
      <c r="H73" s="670"/>
      <c r="I73" s="670"/>
      <c r="J73" s="670"/>
      <c r="K73" s="670"/>
      <c r="L73" s="670"/>
      <c r="M73" s="670"/>
      <c r="R73" s="894"/>
      <c r="S73" s="895"/>
      <c r="T73" s="896" t="s">
        <v>312</v>
      </c>
      <c r="U73" s="895"/>
      <c r="V73" s="897">
        <f>$V$71*0.85</f>
        <v>4282935.799999999</v>
      </c>
      <c r="W73" s="667"/>
      <c r="X73" s="667"/>
    </row>
    <row r="74" spans="7:24" s="648" customFormat="1" ht="28.5" customHeight="1" thickBot="1">
      <c r="G74" s="670"/>
      <c r="H74" s="670"/>
      <c r="I74" s="670"/>
      <c r="J74" s="670"/>
      <c r="K74" s="670"/>
      <c r="L74" s="670"/>
      <c r="M74" s="670"/>
      <c r="R74" s="898"/>
      <c r="S74" s="899"/>
      <c r="T74" s="900" t="s">
        <v>313</v>
      </c>
      <c r="U74" s="899"/>
      <c r="V74" s="901">
        <f>$V$71*1.3</f>
        <v>6550372.399999999</v>
      </c>
      <c r="W74" s="667"/>
      <c r="X74" s="667"/>
    </row>
    <row r="75" spans="2:22" ht="31.5" customHeight="1">
      <c r="B75" s="220" t="s">
        <v>77</v>
      </c>
      <c r="C75" s="221" t="s">
        <v>356</v>
      </c>
      <c r="D75" s="222"/>
      <c r="E75" s="222"/>
      <c r="F75" s="223"/>
      <c r="G75" s="652"/>
      <c r="H75" s="652"/>
      <c r="I75" s="652"/>
      <c r="J75" s="652"/>
      <c r="K75" s="652"/>
      <c r="L75" s="652"/>
      <c r="M75" s="652"/>
      <c r="N75" s="601"/>
      <c r="O75" s="601"/>
      <c r="P75" s="601"/>
      <c r="Q75" s="601"/>
      <c r="R75" s="892"/>
      <c r="S75" s="892"/>
      <c r="T75" s="892"/>
      <c r="U75" s="892"/>
      <c r="V75" s="893"/>
    </row>
    <row r="76" spans="2:22" ht="24.75" customHeight="1" thickBot="1">
      <c r="B76" s="20" t="s">
        <v>46</v>
      </c>
      <c r="C76" s="33" t="s">
        <v>45</v>
      </c>
      <c r="D76" s="34">
        <v>2005</v>
      </c>
      <c r="E76" s="34">
        <v>2006</v>
      </c>
      <c r="F76" s="218">
        <v>2007</v>
      </c>
      <c r="G76" s="652"/>
      <c r="H76" s="652"/>
      <c r="I76" s="652"/>
      <c r="J76" s="652"/>
      <c r="K76" s="652"/>
      <c r="L76" s="652"/>
      <c r="M76" s="652"/>
      <c r="N76" s="601"/>
      <c r="O76" s="601"/>
      <c r="P76" s="601"/>
      <c r="Q76" s="601"/>
      <c r="R76" s="892"/>
      <c r="S76" s="892"/>
      <c r="T76" s="892"/>
      <c r="U76" s="892"/>
      <c r="V76" s="893"/>
    </row>
    <row r="77" spans="2:22" ht="19.5" customHeight="1">
      <c r="B77" s="69">
        <v>100</v>
      </c>
      <c r="C77" s="48" t="s">
        <v>57</v>
      </c>
      <c r="D77" s="35">
        <v>55</v>
      </c>
      <c r="E77" s="36">
        <f aca="true" t="shared" si="37" ref="E77:F89">D77+D77*$D$91</f>
        <v>57.2</v>
      </c>
      <c r="F77" s="11">
        <f t="shared" si="37"/>
        <v>59.488</v>
      </c>
      <c r="G77" s="652"/>
      <c r="H77" s="652"/>
      <c r="I77" s="652"/>
      <c r="J77" s="652"/>
      <c r="K77" s="652"/>
      <c r="L77" s="652"/>
      <c r="M77" s="652"/>
      <c r="N77" s="601"/>
      <c r="O77" s="601"/>
      <c r="P77" s="601"/>
      <c r="Q77" s="601"/>
      <c r="R77" s="892"/>
      <c r="S77" s="892"/>
      <c r="T77" s="892"/>
      <c r="U77" s="892"/>
      <c r="V77" s="893"/>
    </row>
    <row r="78" spans="2:22" ht="19.5" customHeight="1">
      <c r="B78" s="70">
        <v>110</v>
      </c>
      <c r="C78" s="49" t="s">
        <v>52</v>
      </c>
      <c r="D78" s="37">
        <v>45</v>
      </c>
      <c r="E78" s="36">
        <f t="shared" si="37"/>
        <v>46.8</v>
      </c>
      <c r="F78" s="11">
        <f t="shared" si="37"/>
        <v>48.672</v>
      </c>
      <c r="G78" s="652"/>
      <c r="H78" s="652"/>
      <c r="I78" s="652"/>
      <c r="J78" s="652"/>
      <c r="K78" s="652"/>
      <c r="L78" s="652"/>
      <c r="M78" s="652"/>
      <c r="N78" s="601"/>
      <c r="O78" s="601"/>
      <c r="P78" s="601"/>
      <c r="Q78" s="601"/>
      <c r="R78" s="892"/>
      <c r="S78" s="892"/>
      <c r="T78" s="892"/>
      <c r="U78" s="892"/>
      <c r="V78" s="893"/>
    </row>
    <row r="79" spans="2:22" ht="19.5" customHeight="1">
      <c r="B79" s="70">
        <v>112</v>
      </c>
      <c r="C79" s="49" t="s">
        <v>51</v>
      </c>
      <c r="D79" s="37">
        <v>43</v>
      </c>
      <c r="E79" s="36">
        <f t="shared" si="37"/>
        <v>44.72</v>
      </c>
      <c r="F79" s="11">
        <f t="shared" si="37"/>
        <v>46.5088</v>
      </c>
      <c r="G79" s="652"/>
      <c r="H79" s="652"/>
      <c r="I79" s="652"/>
      <c r="J79" s="652"/>
      <c r="K79" s="652"/>
      <c r="L79" s="652"/>
      <c r="M79" s="652"/>
      <c r="N79" s="601"/>
      <c r="O79" s="601"/>
      <c r="P79" s="601"/>
      <c r="Q79" s="601"/>
      <c r="R79" s="892"/>
      <c r="S79" s="892"/>
      <c r="T79" s="892"/>
      <c r="U79" s="892"/>
      <c r="V79" s="893"/>
    </row>
    <row r="80" spans="2:22" ht="19.5" customHeight="1">
      <c r="B80" s="70">
        <v>120</v>
      </c>
      <c r="C80" s="49" t="s">
        <v>50</v>
      </c>
      <c r="D80" s="37">
        <v>45</v>
      </c>
      <c r="E80" s="36">
        <f t="shared" si="37"/>
        <v>46.8</v>
      </c>
      <c r="F80" s="11">
        <f t="shared" si="37"/>
        <v>48.672</v>
      </c>
      <c r="G80" s="652"/>
      <c r="H80" s="652"/>
      <c r="I80" s="652"/>
      <c r="J80" s="652"/>
      <c r="K80" s="652"/>
      <c r="L80" s="652"/>
      <c r="M80" s="652"/>
      <c r="N80" s="601"/>
      <c r="O80" s="601"/>
      <c r="P80" s="601"/>
      <c r="Q80" s="601"/>
      <c r="R80" s="892"/>
      <c r="S80" s="892"/>
      <c r="T80" s="892"/>
      <c r="U80" s="892"/>
      <c r="V80" s="893"/>
    </row>
    <row r="81" spans="2:22" ht="19.5" customHeight="1">
      <c r="B81" s="70">
        <v>122</v>
      </c>
      <c r="C81" s="49" t="s">
        <v>59</v>
      </c>
      <c r="D81" s="37">
        <v>44</v>
      </c>
      <c r="E81" s="36">
        <f t="shared" si="37"/>
        <v>45.76</v>
      </c>
      <c r="F81" s="11">
        <f t="shared" si="37"/>
        <v>47.590399999999995</v>
      </c>
      <c r="G81" s="652"/>
      <c r="H81" s="652"/>
      <c r="I81" s="652"/>
      <c r="J81" s="652"/>
      <c r="K81" s="652"/>
      <c r="L81" s="652"/>
      <c r="M81" s="652"/>
      <c r="N81" s="601"/>
      <c r="O81" s="601"/>
      <c r="P81" s="601"/>
      <c r="Q81" s="601"/>
      <c r="R81" s="892"/>
      <c r="S81" s="892"/>
      <c r="T81" s="892"/>
      <c r="U81" s="892"/>
      <c r="V81" s="893"/>
    </row>
    <row r="82" spans="2:22" ht="19.5" customHeight="1">
      <c r="B82" s="70">
        <v>124</v>
      </c>
      <c r="C82" s="49" t="s">
        <v>60</v>
      </c>
      <c r="D82" s="37">
        <v>34</v>
      </c>
      <c r="E82" s="36">
        <f t="shared" si="37"/>
        <v>35.36</v>
      </c>
      <c r="F82" s="11">
        <f t="shared" si="37"/>
        <v>36.7744</v>
      </c>
      <c r="G82" s="652"/>
      <c r="H82" s="652"/>
      <c r="I82" s="652"/>
      <c r="J82" s="652"/>
      <c r="K82" s="652"/>
      <c r="L82" s="652"/>
      <c r="M82" s="652"/>
      <c r="N82" s="601"/>
      <c r="O82" s="601"/>
      <c r="P82" s="601"/>
      <c r="Q82" s="601"/>
      <c r="R82" s="892"/>
      <c r="S82" s="892"/>
      <c r="T82" s="892"/>
      <c r="U82" s="892"/>
      <c r="V82" s="893"/>
    </row>
    <row r="83" spans="2:22" ht="19.5" customHeight="1">
      <c r="B83" s="70">
        <v>125</v>
      </c>
      <c r="C83" s="49" t="s">
        <v>49</v>
      </c>
      <c r="D83" s="37">
        <v>42.5</v>
      </c>
      <c r="E83" s="36">
        <f t="shared" si="37"/>
        <v>44.2</v>
      </c>
      <c r="F83" s="11">
        <f t="shared" si="37"/>
        <v>45.968</v>
      </c>
      <c r="G83" s="652"/>
      <c r="H83" s="652"/>
      <c r="I83" s="652"/>
      <c r="J83" s="652"/>
      <c r="K83" s="652"/>
      <c r="L83" s="652"/>
      <c r="M83" s="652"/>
      <c r="N83" s="601"/>
      <c r="O83" s="601"/>
      <c r="P83" s="601"/>
      <c r="Q83" s="601"/>
      <c r="R83" s="892"/>
      <c r="S83" s="892"/>
      <c r="T83" s="892"/>
      <c r="U83" s="892"/>
      <c r="V83" s="893"/>
    </row>
    <row r="84" spans="2:22" ht="19.5" customHeight="1">
      <c r="B84" s="70">
        <v>127</v>
      </c>
      <c r="C84" s="49" t="s">
        <v>48</v>
      </c>
      <c r="D84" s="37">
        <v>35</v>
      </c>
      <c r="E84" s="36">
        <f t="shared" si="37"/>
        <v>36.4</v>
      </c>
      <c r="F84" s="11">
        <f t="shared" si="37"/>
        <v>37.856</v>
      </c>
      <c r="G84" s="652"/>
      <c r="H84" s="652"/>
      <c r="I84" s="652"/>
      <c r="J84" s="652"/>
      <c r="K84" s="652"/>
      <c r="L84" s="652"/>
      <c r="M84" s="652"/>
      <c r="N84" s="601"/>
      <c r="O84" s="601"/>
      <c r="P84" s="601"/>
      <c r="Q84" s="601"/>
      <c r="R84" s="892"/>
      <c r="S84" s="892"/>
      <c r="T84" s="892"/>
      <c r="U84" s="892"/>
      <c r="V84" s="893"/>
    </row>
    <row r="85" spans="2:22" ht="19.5" customHeight="1">
      <c r="B85" s="70">
        <v>130</v>
      </c>
      <c r="C85" s="49" t="s">
        <v>54</v>
      </c>
      <c r="D85" s="37">
        <v>46</v>
      </c>
      <c r="E85" s="36">
        <f t="shared" si="37"/>
        <v>47.84</v>
      </c>
      <c r="F85" s="11">
        <f t="shared" si="37"/>
        <v>49.753600000000006</v>
      </c>
      <c r="G85" s="652"/>
      <c r="H85" s="652"/>
      <c r="I85" s="652"/>
      <c r="J85" s="652"/>
      <c r="K85" s="652"/>
      <c r="L85" s="652"/>
      <c r="M85" s="652"/>
      <c r="N85" s="601"/>
      <c r="O85" s="601"/>
      <c r="P85" s="601"/>
      <c r="Q85" s="601"/>
      <c r="R85" s="892"/>
      <c r="S85" s="892"/>
      <c r="T85" s="892"/>
      <c r="U85" s="892"/>
      <c r="V85" s="893"/>
    </row>
    <row r="86" spans="2:22" ht="19.5" customHeight="1">
      <c r="B86" s="70">
        <v>135</v>
      </c>
      <c r="C86" s="49" t="s">
        <v>53</v>
      </c>
      <c r="D86" s="37">
        <v>44</v>
      </c>
      <c r="E86" s="36">
        <f t="shared" si="37"/>
        <v>45.76</v>
      </c>
      <c r="F86" s="11">
        <f t="shared" si="37"/>
        <v>47.590399999999995</v>
      </c>
      <c r="G86" s="652"/>
      <c r="H86" s="652"/>
      <c r="I86" s="652"/>
      <c r="J86" s="652"/>
      <c r="K86" s="652"/>
      <c r="L86" s="652"/>
      <c r="M86" s="652"/>
      <c r="N86" s="601"/>
      <c r="O86" s="601"/>
      <c r="P86" s="601"/>
      <c r="Q86" s="601"/>
      <c r="R86" s="892"/>
      <c r="S86" s="892"/>
      <c r="T86" s="892"/>
      <c r="U86" s="892"/>
      <c r="V86" s="893"/>
    </row>
    <row r="87" spans="2:22" ht="19.5" customHeight="1">
      <c r="B87" s="70">
        <v>140</v>
      </c>
      <c r="C87" s="49" t="s">
        <v>55</v>
      </c>
      <c r="D87" s="37">
        <v>37</v>
      </c>
      <c r="E87" s="36">
        <f t="shared" si="37"/>
        <v>38.48</v>
      </c>
      <c r="F87" s="11">
        <f t="shared" si="37"/>
        <v>40.0192</v>
      </c>
      <c r="G87" s="652"/>
      <c r="H87" s="652"/>
      <c r="I87" s="652"/>
      <c r="J87" s="652"/>
      <c r="K87" s="652"/>
      <c r="L87" s="652"/>
      <c r="M87" s="652"/>
      <c r="N87" s="601"/>
      <c r="O87" s="601"/>
      <c r="P87" s="601"/>
      <c r="Q87" s="601"/>
      <c r="R87" s="892"/>
      <c r="S87" s="892"/>
      <c r="T87" s="892"/>
      <c r="U87" s="892"/>
      <c r="V87" s="893"/>
    </row>
    <row r="88" spans="2:22" ht="19.5" customHeight="1">
      <c r="B88" s="70">
        <v>142</v>
      </c>
      <c r="C88" s="49" t="s">
        <v>64</v>
      </c>
      <c r="D88" s="37">
        <v>37</v>
      </c>
      <c r="E88" s="36">
        <f t="shared" si="37"/>
        <v>38.48</v>
      </c>
      <c r="F88" s="11">
        <f t="shared" si="37"/>
        <v>40.0192</v>
      </c>
      <c r="G88" s="652"/>
      <c r="H88" s="652"/>
      <c r="I88" s="652"/>
      <c r="J88" s="652"/>
      <c r="K88" s="652"/>
      <c r="L88" s="652"/>
      <c r="M88" s="652"/>
      <c r="N88" s="601"/>
      <c r="O88" s="601"/>
      <c r="P88" s="601"/>
      <c r="Q88" s="601"/>
      <c r="R88" s="892"/>
      <c r="S88" s="892"/>
      <c r="T88" s="892"/>
      <c r="U88" s="892"/>
      <c r="V88" s="893"/>
    </row>
    <row r="89" spans="2:22" ht="19.5" customHeight="1" thickBot="1">
      <c r="B89" s="71">
        <v>150</v>
      </c>
      <c r="C89" s="50" t="s">
        <v>56</v>
      </c>
      <c r="D89" s="38">
        <v>38</v>
      </c>
      <c r="E89" s="39">
        <f t="shared" si="37"/>
        <v>39.52</v>
      </c>
      <c r="F89" s="40">
        <f t="shared" si="37"/>
        <v>41.10080000000001</v>
      </c>
      <c r="G89" s="652"/>
      <c r="H89" s="652"/>
      <c r="I89" s="652"/>
      <c r="J89" s="652"/>
      <c r="K89" s="652"/>
      <c r="L89" s="652"/>
      <c r="M89" s="652"/>
      <c r="N89" s="601"/>
      <c r="O89" s="601"/>
      <c r="P89" s="601"/>
      <c r="Q89" s="601"/>
      <c r="R89" s="892"/>
      <c r="S89" s="892"/>
      <c r="T89" s="892"/>
      <c r="U89" s="892"/>
      <c r="V89" s="893"/>
    </row>
    <row r="90" spans="2:22" ht="15.75" thickBot="1">
      <c r="B90" s="601"/>
      <c r="C90" s="601"/>
      <c r="D90" s="601"/>
      <c r="E90" s="601"/>
      <c r="F90" s="601"/>
      <c r="G90" s="652"/>
      <c r="H90" s="652"/>
      <c r="I90" s="652"/>
      <c r="J90" s="652"/>
      <c r="K90" s="652"/>
      <c r="L90" s="652"/>
      <c r="M90" s="652"/>
      <c r="N90" s="601"/>
      <c r="O90" s="601"/>
      <c r="P90" s="601"/>
      <c r="Q90" s="601"/>
      <c r="R90" s="892"/>
      <c r="S90" s="892"/>
      <c r="T90" s="892"/>
      <c r="U90" s="892"/>
      <c r="V90" s="893"/>
    </row>
    <row r="91" spans="2:22" ht="15.75" thickBot="1">
      <c r="B91" s="3"/>
      <c r="C91" s="41" t="s">
        <v>65</v>
      </c>
      <c r="D91" s="72">
        <v>0.04</v>
      </c>
      <c r="E91"/>
      <c r="F91"/>
      <c r="G91" s="652"/>
      <c r="H91" s="652"/>
      <c r="I91" s="652"/>
      <c r="J91" s="652"/>
      <c r="K91" s="652"/>
      <c r="L91" s="652"/>
      <c r="M91" s="652"/>
      <c r="N91" s="601"/>
      <c r="O91" s="601"/>
      <c r="P91" s="601"/>
      <c r="Q91" s="601"/>
      <c r="R91" s="892"/>
      <c r="S91" s="892"/>
      <c r="T91" s="892"/>
      <c r="U91" s="892"/>
      <c r="V91" s="893"/>
    </row>
    <row r="92" spans="2:22" ht="15">
      <c r="B92" s="649"/>
      <c r="C92" s="650"/>
      <c r="D92" s="651"/>
      <c r="E92" s="651"/>
      <c r="F92" s="652"/>
      <c r="G92" s="652"/>
      <c r="H92" s="652"/>
      <c r="I92" s="652"/>
      <c r="J92" s="652"/>
      <c r="K92" s="652"/>
      <c r="L92" s="652"/>
      <c r="M92" s="652"/>
      <c r="N92" s="601"/>
      <c r="O92" s="601"/>
      <c r="P92" s="601"/>
      <c r="Q92" s="601"/>
      <c r="R92" s="601"/>
      <c r="S92" s="601"/>
      <c r="T92" s="601"/>
      <c r="V92" s="643"/>
    </row>
    <row r="93" spans="2:22" ht="15">
      <c r="B93" s="649"/>
      <c r="C93" s="650"/>
      <c r="D93" s="651"/>
      <c r="E93" s="651"/>
      <c r="F93" s="652"/>
      <c r="G93" s="652"/>
      <c r="H93" s="652"/>
      <c r="I93" s="652"/>
      <c r="J93" s="652"/>
      <c r="K93" s="652"/>
      <c r="L93" s="652"/>
      <c r="M93" s="652"/>
      <c r="N93" s="601"/>
      <c r="O93" s="601"/>
      <c r="P93" s="601"/>
      <c r="Q93" s="601"/>
      <c r="R93" s="601"/>
      <c r="S93" s="601"/>
      <c r="T93" s="601"/>
      <c r="V93" s="643"/>
    </row>
    <row r="94" spans="2:22" ht="15">
      <c r="B94" s="649"/>
      <c r="C94" s="650"/>
      <c r="D94" s="651"/>
      <c r="E94" s="651"/>
      <c r="F94" s="652"/>
      <c r="G94" s="652"/>
      <c r="H94" s="652"/>
      <c r="I94" s="652"/>
      <c r="J94" s="652"/>
      <c r="K94" s="652"/>
      <c r="L94" s="652"/>
      <c r="M94" s="652"/>
      <c r="N94" s="601"/>
      <c r="O94" s="601"/>
      <c r="P94" s="601"/>
      <c r="Q94" s="601"/>
      <c r="R94" s="601"/>
      <c r="S94" s="601"/>
      <c r="T94" s="601"/>
      <c r="V94" s="643"/>
    </row>
    <row r="95" spans="2:22" ht="15">
      <c r="B95" s="649"/>
      <c r="C95" s="650"/>
      <c r="D95" s="651"/>
      <c r="E95" s="651"/>
      <c r="F95" s="652"/>
      <c r="G95" s="652"/>
      <c r="H95" s="652"/>
      <c r="I95" s="652"/>
      <c r="J95" s="652"/>
      <c r="K95" s="652"/>
      <c r="L95" s="652"/>
      <c r="M95" s="652"/>
      <c r="N95" s="601"/>
      <c r="O95" s="601"/>
      <c r="P95" s="601"/>
      <c r="Q95" s="601"/>
      <c r="R95" s="601"/>
      <c r="S95" s="601"/>
      <c r="T95" s="601"/>
      <c r="V95" s="643"/>
    </row>
    <row r="96" spans="2:22" ht="15">
      <c r="B96" s="649"/>
      <c r="C96" s="650"/>
      <c r="D96" s="651"/>
      <c r="E96" s="651"/>
      <c r="F96" s="652"/>
      <c r="G96" s="652"/>
      <c r="H96" s="652"/>
      <c r="I96" s="652"/>
      <c r="J96" s="652"/>
      <c r="K96" s="652"/>
      <c r="L96" s="652"/>
      <c r="M96" s="652"/>
      <c r="N96" s="601"/>
      <c r="O96" s="601"/>
      <c r="P96" s="601"/>
      <c r="Q96" s="601"/>
      <c r="R96" s="601"/>
      <c r="S96" s="601"/>
      <c r="T96" s="601"/>
      <c r="V96" s="643"/>
    </row>
    <row r="97" spans="2:22" ht="15">
      <c r="B97" s="649"/>
      <c r="C97" s="650"/>
      <c r="D97" s="651"/>
      <c r="E97" s="651"/>
      <c r="F97" s="652"/>
      <c r="G97" s="652"/>
      <c r="H97" s="652"/>
      <c r="I97" s="652"/>
      <c r="J97" s="652"/>
      <c r="K97" s="652"/>
      <c r="L97" s="652"/>
      <c r="M97" s="652"/>
      <c r="N97" s="601"/>
      <c r="O97" s="601"/>
      <c r="P97" s="601"/>
      <c r="Q97" s="601"/>
      <c r="R97" s="601"/>
      <c r="S97" s="601"/>
      <c r="T97" s="601"/>
      <c r="V97" s="643"/>
    </row>
    <row r="98" spans="2:22" ht="15">
      <c r="B98" s="649"/>
      <c r="C98" s="650"/>
      <c r="D98" s="651"/>
      <c r="E98" s="651"/>
      <c r="F98" s="652"/>
      <c r="G98" s="652"/>
      <c r="H98" s="652"/>
      <c r="I98" s="652"/>
      <c r="J98" s="652"/>
      <c r="K98" s="652"/>
      <c r="L98" s="652"/>
      <c r="M98" s="652"/>
      <c r="N98" s="601"/>
      <c r="O98" s="601"/>
      <c r="P98" s="601"/>
      <c r="Q98" s="601"/>
      <c r="R98" s="601"/>
      <c r="S98" s="601"/>
      <c r="T98" s="601"/>
      <c r="V98" s="643"/>
    </row>
    <row r="99" spans="2:22" ht="15">
      <c r="B99" s="649"/>
      <c r="C99" s="650"/>
      <c r="D99" s="651"/>
      <c r="E99" s="651"/>
      <c r="F99" s="652"/>
      <c r="G99" s="652"/>
      <c r="H99" s="652"/>
      <c r="I99" s="652"/>
      <c r="J99" s="652"/>
      <c r="K99" s="652"/>
      <c r="L99" s="652"/>
      <c r="M99" s="652"/>
      <c r="N99" s="601"/>
      <c r="O99" s="601"/>
      <c r="P99" s="601"/>
      <c r="Q99" s="601"/>
      <c r="R99" s="601"/>
      <c r="S99" s="601"/>
      <c r="T99" s="601"/>
      <c r="V99" s="643"/>
    </row>
    <row r="100" spans="2:22" ht="15">
      <c r="B100" s="649"/>
      <c r="C100" s="650"/>
      <c r="D100" s="651"/>
      <c r="E100" s="651"/>
      <c r="F100" s="652"/>
      <c r="G100" s="652"/>
      <c r="H100" s="652"/>
      <c r="I100" s="652"/>
      <c r="J100" s="652"/>
      <c r="K100" s="652"/>
      <c r="L100" s="652"/>
      <c r="M100" s="652"/>
      <c r="N100" s="601"/>
      <c r="O100" s="601"/>
      <c r="P100" s="601"/>
      <c r="Q100" s="601"/>
      <c r="R100" s="601"/>
      <c r="S100" s="601"/>
      <c r="T100" s="601"/>
      <c r="V100" s="643"/>
    </row>
    <row r="101" spans="2:22" ht="15">
      <c r="B101" s="649"/>
      <c r="C101" s="650"/>
      <c r="D101" s="651"/>
      <c r="E101" s="651"/>
      <c r="F101" s="652"/>
      <c r="G101" s="652"/>
      <c r="H101" s="652"/>
      <c r="I101" s="652"/>
      <c r="J101" s="652"/>
      <c r="K101" s="652"/>
      <c r="L101" s="652"/>
      <c r="M101" s="652"/>
      <c r="N101" s="601"/>
      <c r="O101" s="601"/>
      <c r="P101" s="601"/>
      <c r="Q101" s="601"/>
      <c r="R101" s="601"/>
      <c r="S101" s="601"/>
      <c r="T101" s="601"/>
      <c r="V101" s="643"/>
    </row>
    <row r="102" spans="2:22" ht="15">
      <c r="B102" s="649"/>
      <c r="C102" s="650"/>
      <c r="D102" s="651"/>
      <c r="E102" s="651"/>
      <c r="F102" s="652"/>
      <c r="G102" s="652"/>
      <c r="H102" s="652"/>
      <c r="I102" s="652"/>
      <c r="J102" s="652"/>
      <c r="K102" s="652"/>
      <c r="L102" s="652"/>
      <c r="M102" s="652"/>
      <c r="N102" s="601"/>
      <c r="O102" s="601"/>
      <c r="P102" s="601"/>
      <c r="Q102" s="601"/>
      <c r="R102" s="601"/>
      <c r="S102" s="601"/>
      <c r="T102" s="601"/>
      <c r="V102" s="643"/>
    </row>
    <row r="103" spans="2:22" ht="15">
      <c r="B103" s="649"/>
      <c r="C103" s="650"/>
      <c r="D103" s="651"/>
      <c r="E103" s="651"/>
      <c r="F103" s="652"/>
      <c r="G103" s="652"/>
      <c r="H103" s="652"/>
      <c r="I103" s="652"/>
      <c r="J103" s="652"/>
      <c r="K103" s="652"/>
      <c r="L103" s="652"/>
      <c r="M103" s="652"/>
      <c r="N103" s="601"/>
      <c r="O103" s="601"/>
      <c r="P103" s="601"/>
      <c r="Q103" s="601"/>
      <c r="R103" s="601"/>
      <c r="S103" s="601"/>
      <c r="T103" s="601"/>
      <c r="V103" s="643"/>
    </row>
    <row r="104" spans="2:22" ht="15">
      <c r="B104" s="649"/>
      <c r="C104" s="650"/>
      <c r="D104" s="651"/>
      <c r="E104" s="651"/>
      <c r="F104" s="652"/>
      <c r="G104" s="652"/>
      <c r="H104" s="652"/>
      <c r="I104" s="652"/>
      <c r="J104" s="652"/>
      <c r="K104" s="652"/>
      <c r="L104" s="652"/>
      <c r="M104" s="652"/>
      <c r="N104" s="601"/>
      <c r="O104" s="601"/>
      <c r="P104" s="601"/>
      <c r="Q104" s="601"/>
      <c r="R104" s="601"/>
      <c r="S104" s="601"/>
      <c r="T104" s="601"/>
      <c r="V104" s="643"/>
    </row>
    <row r="105" spans="2:22" ht="15">
      <c r="B105" s="649"/>
      <c r="C105" s="650"/>
      <c r="D105" s="651"/>
      <c r="E105" s="651"/>
      <c r="F105" s="652"/>
      <c r="G105" s="652"/>
      <c r="H105" s="652"/>
      <c r="I105" s="652"/>
      <c r="J105" s="652"/>
      <c r="K105" s="652"/>
      <c r="L105" s="652"/>
      <c r="M105" s="652"/>
      <c r="N105" s="601"/>
      <c r="O105" s="601"/>
      <c r="P105" s="601"/>
      <c r="Q105" s="601"/>
      <c r="R105" s="601"/>
      <c r="S105" s="601"/>
      <c r="T105" s="601"/>
      <c r="V105" s="643"/>
    </row>
    <row r="106" spans="2:22" ht="15">
      <c r="B106" s="649"/>
      <c r="C106" s="650"/>
      <c r="D106" s="651"/>
      <c r="E106" s="651"/>
      <c r="F106" s="652"/>
      <c r="G106" s="652"/>
      <c r="H106" s="652"/>
      <c r="I106" s="652"/>
      <c r="J106" s="652"/>
      <c r="K106" s="652"/>
      <c r="L106" s="652"/>
      <c r="M106" s="652"/>
      <c r="N106" s="601"/>
      <c r="O106" s="601"/>
      <c r="P106" s="601"/>
      <c r="Q106" s="601"/>
      <c r="R106" s="601"/>
      <c r="S106" s="601"/>
      <c r="T106" s="601"/>
      <c r="V106" s="643"/>
    </row>
    <row r="107" spans="2:22" ht="15">
      <c r="B107" s="649"/>
      <c r="C107" s="650"/>
      <c r="D107" s="651"/>
      <c r="E107" s="651"/>
      <c r="F107" s="652"/>
      <c r="G107" s="652"/>
      <c r="H107" s="652"/>
      <c r="I107" s="652"/>
      <c r="J107" s="652"/>
      <c r="K107" s="652"/>
      <c r="L107" s="652"/>
      <c r="M107" s="652"/>
      <c r="N107" s="601"/>
      <c r="O107" s="601"/>
      <c r="P107" s="601"/>
      <c r="Q107" s="601"/>
      <c r="R107" s="601"/>
      <c r="S107" s="601"/>
      <c r="T107" s="601"/>
      <c r="V107" s="643"/>
    </row>
    <row r="108" spans="2:22" ht="15">
      <c r="B108" s="649"/>
      <c r="C108" s="650"/>
      <c r="D108" s="651"/>
      <c r="E108" s="651"/>
      <c r="F108" s="652"/>
      <c r="G108" s="652"/>
      <c r="H108" s="652"/>
      <c r="I108" s="652"/>
      <c r="J108" s="652"/>
      <c r="K108" s="652"/>
      <c r="L108" s="652"/>
      <c r="M108" s="652"/>
      <c r="N108" s="601"/>
      <c r="O108" s="601"/>
      <c r="P108" s="601"/>
      <c r="Q108" s="601"/>
      <c r="R108" s="601"/>
      <c r="S108" s="601"/>
      <c r="T108" s="601"/>
      <c r="V108" s="643"/>
    </row>
    <row r="109" spans="2:22" ht="15">
      <c r="B109" s="649"/>
      <c r="C109" s="650"/>
      <c r="D109" s="651"/>
      <c r="E109" s="651"/>
      <c r="F109" s="652"/>
      <c r="G109" s="652"/>
      <c r="H109" s="652"/>
      <c r="I109" s="652"/>
      <c r="J109" s="652"/>
      <c r="K109" s="652"/>
      <c r="L109" s="652"/>
      <c r="M109" s="652"/>
      <c r="N109" s="601"/>
      <c r="O109" s="601"/>
      <c r="P109" s="601"/>
      <c r="Q109" s="601"/>
      <c r="R109" s="601"/>
      <c r="S109" s="601"/>
      <c r="T109" s="601"/>
      <c r="V109" s="643"/>
    </row>
    <row r="110" spans="2:22" ht="15">
      <c r="B110" s="649"/>
      <c r="C110" s="650"/>
      <c r="D110" s="651"/>
      <c r="E110" s="651"/>
      <c r="F110" s="652"/>
      <c r="G110" s="652"/>
      <c r="H110" s="652"/>
      <c r="I110" s="652"/>
      <c r="J110" s="652"/>
      <c r="K110" s="652"/>
      <c r="L110" s="652"/>
      <c r="M110" s="652"/>
      <c r="N110" s="601"/>
      <c r="O110" s="601"/>
      <c r="P110" s="601"/>
      <c r="Q110" s="601"/>
      <c r="R110" s="601"/>
      <c r="S110" s="601"/>
      <c r="T110" s="601"/>
      <c r="V110" s="643"/>
    </row>
    <row r="111" spans="2:22" ht="15">
      <c r="B111" s="649"/>
      <c r="C111" s="650"/>
      <c r="D111" s="651"/>
      <c r="E111" s="651"/>
      <c r="F111" s="652"/>
      <c r="G111" s="652"/>
      <c r="H111" s="652"/>
      <c r="I111" s="652"/>
      <c r="J111" s="652"/>
      <c r="K111" s="652"/>
      <c r="L111" s="652"/>
      <c r="M111" s="652"/>
      <c r="N111" s="601"/>
      <c r="O111" s="601"/>
      <c r="P111" s="601"/>
      <c r="Q111" s="601"/>
      <c r="R111" s="601"/>
      <c r="S111" s="601"/>
      <c r="T111" s="601"/>
      <c r="V111" s="643"/>
    </row>
    <row r="112" spans="2:22" ht="15">
      <c r="B112" s="649"/>
      <c r="C112" s="650"/>
      <c r="D112" s="651"/>
      <c r="E112" s="651"/>
      <c r="F112" s="652"/>
      <c r="G112" s="652"/>
      <c r="H112" s="652"/>
      <c r="I112" s="652"/>
      <c r="J112" s="652"/>
      <c r="K112" s="652"/>
      <c r="L112" s="652"/>
      <c r="M112" s="652"/>
      <c r="N112" s="601"/>
      <c r="O112" s="601"/>
      <c r="P112" s="601"/>
      <c r="Q112" s="601"/>
      <c r="R112" s="601"/>
      <c r="S112" s="601"/>
      <c r="T112" s="601"/>
      <c r="V112" s="643"/>
    </row>
    <row r="113" spans="2:22" ht="15">
      <c r="B113" s="649"/>
      <c r="C113" s="650"/>
      <c r="D113" s="651"/>
      <c r="E113" s="651"/>
      <c r="F113" s="652"/>
      <c r="G113" s="652"/>
      <c r="H113" s="652"/>
      <c r="I113" s="652"/>
      <c r="J113" s="652"/>
      <c r="K113" s="652"/>
      <c r="L113" s="652"/>
      <c r="M113" s="652"/>
      <c r="N113" s="601"/>
      <c r="O113" s="601"/>
      <c r="P113" s="601"/>
      <c r="Q113" s="601"/>
      <c r="R113" s="601"/>
      <c r="S113" s="601"/>
      <c r="T113" s="601"/>
      <c r="V113" s="643"/>
    </row>
    <row r="114" spans="2:22" ht="15">
      <c r="B114" s="649"/>
      <c r="C114" s="650"/>
      <c r="D114" s="651"/>
      <c r="E114" s="651"/>
      <c r="F114" s="652"/>
      <c r="G114" s="652"/>
      <c r="H114" s="652"/>
      <c r="I114" s="652"/>
      <c r="J114" s="652"/>
      <c r="K114" s="652"/>
      <c r="L114" s="652"/>
      <c r="M114" s="652"/>
      <c r="N114" s="601"/>
      <c r="O114" s="601"/>
      <c r="P114" s="601"/>
      <c r="Q114" s="601"/>
      <c r="R114" s="601"/>
      <c r="S114" s="601"/>
      <c r="T114" s="601"/>
      <c r="V114" s="643"/>
    </row>
    <row r="115" spans="2:22" ht="15">
      <c r="B115" s="649"/>
      <c r="C115" s="650"/>
      <c r="D115" s="651"/>
      <c r="E115" s="651"/>
      <c r="F115" s="652"/>
      <c r="G115" s="652"/>
      <c r="H115" s="652"/>
      <c r="I115" s="652"/>
      <c r="J115" s="652"/>
      <c r="K115" s="652"/>
      <c r="L115" s="652"/>
      <c r="M115" s="652"/>
      <c r="N115" s="601"/>
      <c r="O115" s="601"/>
      <c r="P115" s="601"/>
      <c r="Q115" s="601"/>
      <c r="R115" s="601"/>
      <c r="S115" s="601"/>
      <c r="T115" s="601"/>
      <c r="V115" s="643"/>
    </row>
    <row r="116" spans="2:22" ht="15">
      <c r="B116" s="649"/>
      <c r="C116" s="650"/>
      <c r="D116" s="651"/>
      <c r="E116" s="651"/>
      <c r="F116" s="652"/>
      <c r="G116" s="652"/>
      <c r="H116" s="652"/>
      <c r="I116" s="652"/>
      <c r="J116" s="652"/>
      <c r="K116" s="652"/>
      <c r="L116" s="652"/>
      <c r="M116" s="652"/>
      <c r="N116" s="601"/>
      <c r="O116" s="601"/>
      <c r="P116" s="601"/>
      <c r="Q116" s="601"/>
      <c r="R116" s="601"/>
      <c r="S116" s="601"/>
      <c r="T116" s="601"/>
      <c r="V116" s="643"/>
    </row>
    <row r="117" spans="2:22" ht="15">
      <c r="B117" s="649"/>
      <c r="C117" s="650"/>
      <c r="D117" s="651"/>
      <c r="E117" s="651"/>
      <c r="F117" s="652"/>
      <c r="G117" s="652"/>
      <c r="H117" s="652"/>
      <c r="I117" s="652"/>
      <c r="J117" s="652"/>
      <c r="K117" s="652"/>
      <c r="L117" s="652"/>
      <c r="M117" s="652"/>
      <c r="N117" s="601"/>
      <c r="O117" s="601"/>
      <c r="P117" s="601"/>
      <c r="Q117" s="601"/>
      <c r="R117" s="601"/>
      <c r="S117" s="601"/>
      <c r="T117" s="601"/>
      <c r="V117" s="643"/>
    </row>
    <row r="118" spans="2:22" ht="15">
      <c r="B118" s="649"/>
      <c r="C118" s="650"/>
      <c r="D118" s="651"/>
      <c r="E118" s="651"/>
      <c r="F118" s="652"/>
      <c r="G118" s="652"/>
      <c r="H118" s="652"/>
      <c r="I118" s="652"/>
      <c r="J118" s="652"/>
      <c r="K118" s="652"/>
      <c r="L118" s="652"/>
      <c r="M118" s="652"/>
      <c r="N118" s="601"/>
      <c r="O118" s="601"/>
      <c r="P118" s="601"/>
      <c r="Q118" s="601"/>
      <c r="R118" s="601"/>
      <c r="S118" s="601"/>
      <c r="T118" s="601"/>
      <c r="V118" s="643"/>
    </row>
    <row r="119" spans="2:22" ht="15">
      <c r="B119" s="649"/>
      <c r="C119" s="650"/>
      <c r="D119" s="651"/>
      <c r="E119" s="651"/>
      <c r="F119" s="652"/>
      <c r="G119" s="652"/>
      <c r="H119" s="652"/>
      <c r="I119" s="652"/>
      <c r="J119" s="652"/>
      <c r="K119" s="652"/>
      <c r="L119" s="652"/>
      <c r="M119" s="652"/>
      <c r="N119" s="601"/>
      <c r="O119" s="601"/>
      <c r="P119" s="601"/>
      <c r="Q119" s="601"/>
      <c r="R119" s="601"/>
      <c r="S119" s="601"/>
      <c r="T119" s="601"/>
      <c r="V119" s="643"/>
    </row>
    <row r="120" spans="2:22" ht="15">
      <c r="B120" s="649"/>
      <c r="C120" s="650"/>
      <c r="D120" s="651"/>
      <c r="E120" s="651"/>
      <c r="F120" s="652"/>
      <c r="G120" s="652"/>
      <c r="H120" s="652"/>
      <c r="I120" s="652"/>
      <c r="J120" s="652"/>
      <c r="K120" s="652"/>
      <c r="L120" s="652"/>
      <c r="M120" s="652"/>
      <c r="N120" s="601"/>
      <c r="O120" s="601"/>
      <c r="P120" s="601"/>
      <c r="Q120" s="601"/>
      <c r="R120" s="601"/>
      <c r="S120" s="601"/>
      <c r="T120" s="601"/>
      <c r="V120" s="643"/>
    </row>
    <row r="121" spans="2:22" ht="15">
      <c r="B121" s="649"/>
      <c r="C121" s="650"/>
      <c r="D121" s="651"/>
      <c r="E121" s="651"/>
      <c r="F121" s="652"/>
      <c r="G121" s="652"/>
      <c r="H121" s="652"/>
      <c r="I121" s="652"/>
      <c r="J121" s="652"/>
      <c r="K121" s="652"/>
      <c r="L121" s="652"/>
      <c r="M121" s="652"/>
      <c r="N121" s="601"/>
      <c r="O121" s="601"/>
      <c r="P121" s="601"/>
      <c r="Q121" s="601"/>
      <c r="R121" s="601"/>
      <c r="S121" s="601"/>
      <c r="T121" s="601"/>
      <c r="V121" s="643"/>
    </row>
    <row r="122" spans="2:22" ht="15">
      <c r="B122" s="649"/>
      <c r="C122" s="650"/>
      <c r="D122" s="651"/>
      <c r="E122" s="651"/>
      <c r="F122" s="652"/>
      <c r="G122" s="652"/>
      <c r="H122" s="652"/>
      <c r="I122" s="652"/>
      <c r="J122" s="652"/>
      <c r="K122" s="652"/>
      <c r="L122" s="652"/>
      <c r="M122" s="652"/>
      <c r="N122" s="601"/>
      <c r="O122" s="601"/>
      <c r="P122" s="601"/>
      <c r="Q122" s="601"/>
      <c r="R122" s="601"/>
      <c r="S122" s="601"/>
      <c r="T122" s="601"/>
      <c r="V122" s="643"/>
    </row>
    <row r="123" spans="2:22" ht="15">
      <c r="B123" s="649"/>
      <c r="C123" s="650"/>
      <c r="D123" s="651"/>
      <c r="E123" s="651"/>
      <c r="F123" s="652"/>
      <c r="G123" s="652"/>
      <c r="H123" s="652"/>
      <c r="I123" s="652"/>
      <c r="J123" s="652"/>
      <c r="K123" s="652"/>
      <c r="L123" s="652"/>
      <c r="M123" s="652"/>
      <c r="N123" s="601"/>
      <c r="O123" s="601"/>
      <c r="P123" s="601"/>
      <c r="Q123" s="601"/>
      <c r="R123" s="601"/>
      <c r="S123" s="601"/>
      <c r="T123" s="601"/>
      <c r="V123" s="643"/>
    </row>
    <row r="124" spans="2:22" ht="15">
      <c r="B124" s="649"/>
      <c r="C124" s="650"/>
      <c r="D124" s="651"/>
      <c r="E124" s="651"/>
      <c r="F124" s="652"/>
      <c r="G124" s="652"/>
      <c r="H124" s="652"/>
      <c r="I124" s="652"/>
      <c r="J124" s="652"/>
      <c r="K124" s="652"/>
      <c r="L124" s="652"/>
      <c r="M124" s="652"/>
      <c r="N124" s="601"/>
      <c r="O124" s="601"/>
      <c r="P124" s="601"/>
      <c r="Q124" s="601"/>
      <c r="R124" s="601"/>
      <c r="S124" s="601"/>
      <c r="T124" s="601"/>
      <c r="V124" s="643"/>
    </row>
    <row r="125" spans="2:22" ht="15">
      <c r="B125" s="649"/>
      <c r="C125" s="650"/>
      <c r="D125" s="651"/>
      <c r="E125" s="651"/>
      <c r="F125" s="652"/>
      <c r="G125" s="652"/>
      <c r="H125" s="652"/>
      <c r="I125" s="652"/>
      <c r="J125" s="652"/>
      <c r="K125" s="652"/>
      <c r="L125" s="652"/>
      <c r="M125" s="652"/>
      <c r="N125" s="601"/>
      <c r="O125" s="601"/>
      <c r="P125" s="601"/>
      <c r="Q125" s="601"/>
      <c r="R125" s="601"/>
      <c r="S125" s="601"/>
      <c r="T125" s="601"/>
      <c r="V125" s="643"/>
    </row>
    <row r="126" spans="2:22" ht="15">
      <c r="B126" s="649"/>
      <c r="C126" s="650"/>
      <c r="D126" s="651"/>
      <c r="E126" s="651"/>
      <c r="F126" s="652"/>
      <c r="G126" s="652"/>
      <c r="H126" s="652"/>
      <c r="I126" s="652"/>
      <c r="J126" s="652"/>
      <c r="K126" s="652"/>
      <c r="L126" s="652"/>
      <c r="M126" s="652"/>
      <c r="N126" s="601"/>
      <c r="O126" s="601"/>
      <c r="P126" s="601"/>
      <c r="Q126" s="601"/>
      <c r="R126" s="601"/>
      <c r="S126" s="601"/>
      <c r="T126" s="601"/>
      <c r="V126" s="643"/>
    </row>
    <row r="127" spans="2:22" ht="15">
      <c r="B127" s="649"/>
      <c r="C127" s="650"/>
      <c r="D127" s="651"/>
      <c r="E127" s="651"/>
      <c r="F127" s="652"/>
      <c r="G127" s="652"/>
      <c r="H127" s="652"/>
      <c r="I127" s="652"/>
      <c r="J127" s="652"/>
      <c r="K127" s="652"/>
      <c r="L127" s="652"/>
      <c r="M127" s="652"/>
      <c r="N127" s="601"/>
      <c r="O127" s="601"/>
      <c r="P127" s="601"/>
      <c r="Q127" s="601"/>
      <c r="R127" s="601"/>
      <c r="S127" s="601"/>
      <c r="T127" s="601"/>
      <c r="V127" s="643"/>
    </row>
    <row r="128" spans="2:22" ht="15">
      <c r="B128" s="649"/>
      <c r="C128" s="650"/>
      <c r="D128" s="651"/>
      <c r="E128" s="651"/>
      <c r="F128" s="652"/>
      <c r="G128" s="652"/>
      <c r="H128" s="652"/>
      <c r="I128" s="652"/>
      <c r="J128" s="652"/>
      <c r="K128" s="652"/>
      <c r="L128" s="652"/>
      <c r="M128" s="652"/>
      <c r="N128" s="601"/>
      <c r="O128" s="601"/>
      <c r="P128" s="601"/>
      <c r="Q128" s="601"/>
      <c r="R128" s="601"/>
      <c r="S128" s="601"/>
      <c r="T128" s="601"/>
      <c r="V128" s="643"/>
    </row>
    <row r="129" spans="2:22" ht="15">
      <c r="B129" s="649"/>
      <c r="C129" s="650"/>
      <c r="D129" s="651"/>
      <c r="E129" s="651"/>
      <c r="F129" s="652"/>
      <c r="G129" s="652"/>
      <c r="H129" s="652"/>
      <c r="I129" s="652"/>
      <c r="J129" s="652"/>
      <c r="K129" s="652"/>
      <c r="L129" s="652"/>
      <c r="M129" s="652"/>
      <c r="N129" s="601"/>
      <c r="O129" s="601"/>
      <c r="P129" s="601"/>
      <c r="Q129" s="601"/>
      <c r="R129" s="601"/>
      <c r="S129" s="601"/>
      <c r="T129" s="601"/>
      <c r="V129" s="643"/>
    </row>
    <row r="130" spans="2:22" ht="15">
      <c r="B130" s="649"/>
      <c r="C130" s="650"/>
      <c r="D130" s="651"/>
      <c r="E130" s="651"/>
      <c r="F130" s="652"/>
      <c r="G130" s="652"/>
      <c r="H130" s="652"/>
      <c r="I130" s="652"/>
      <c r="J130" s="652"/>
      <c r="K130" s="652"/>
      <c r="L130" s="652"/>
      <c r="M130" s="652"/>
      <c r="N130" s="601"/>
      <c r="O130" s="601"/>
      <c r="P130" s="601"/>
      <c r="Q130" s="601"/>
      <c r="R130" s="601"/>
      <c r="S130" s="601"/>
      <c r="T130" s="601"/>
      <c r="V130" s="643"/>
    </row>
    <row r="131" spans="2:22" ht="15">
      <c r="B131" s="649"/>
      <c r="C131" s="650"/>
      <c r="D131" s="651"/>
      <c r="E131" s="651"/>
      <c r="F131" s="652"/>
      <c r="G131" s="652"/>
      <c r="H131" s="652"/>
      <c r="I131" s="652"/>
      <c r="J131" s="652"/>
      <c r="K131" s="652"/>
      <c r="L131" s="652"/>
      <c r="M131" s="652"/>
      <c r="N131" s="601"/>
      <c r="O131" s="601"/>
      <c r="P131" s="601"/>
      <c r="Q131" s="601"/>
      <c r="R131" s="601"/>
      <c r="S131" s="601"/>
      <c r="T131" s="601"/>
      <c r="V131" s="643"/>
    </row>
    <row r="132" spans="2:22" ht="15">
      <c r="B132" s="649"/>
      <c r="C132" s="650"/>
      <c r="D132" s="651"/>
      <c r="E132" s="651"/>
      <c r="F132" s="652"/>
      <c r="G132" s="652"/>
      <c r="H132" s="652"/>
      <c r="I132" s="652"/>
      <c r="J132" s="652"/>
      <c r="K132" s="652"/>
      <c r="L132" s="652"/>
      <c r="M132" s="652"/>
      <c r="N132" s="601"/>
      <c r="O132" s="601"/>
      <c r="P132" s="601"/>
      <c r="Q132" s="601"/>
      <c r="R132" s="601"/>
      <c r="S132" s="601"/>
      <c r="T132" s="601"/>
      <c r="V132" s="643"/>
    </row>
    <row r="133" spans="2:22" ht="15">
      <c r="B133" s="649"/>
      <c r="C133" s="650"/>
      <c r="D133" s="651"/>
      <c r="E133" s="651"/>
      <c r="F133" s="652"/>
      <c r="G133" s="652"/>
      <c r="H133" s="652"/>
      <c r="I133" s="652"/>
      <c r="J133" s="652"/>
      <c r="K133" s="652"/>
      <c r="L133" s="652"/>
      <c r="M133" s="652"/>
      <c r="N133" s="601"/>
      <c r="O133" s="601"/>
      <c r="P133" s="601"/>
      <c r="Q133" s="601"/>
      <c r="R133" s="601"/>
      <c r="S133" s="601"/>
      <c r="T133" s="601"/>
      <c r="V133" s="643"/>
    </row>
    <row r="134" spans="2:22" ht="15">
      <c r="B134" s="649"/>
      <c r="C134" s="650"/>
      <c r="D134" s="651"/>
      <c r="E134" s="651"/>
      <c r="F134" s="652"/>
      <c r="G134" s="652"/>
      <c r="H134" s="652"/>
      <c r="I134" s="652"/>
      <c r="J134" s="652"/>
      <c r="K134" s="652"/>
      <c r="L134" s="652"/>
      <c r="M134" s="652"/>
      <c r="N134" s="601"/>
      <c r="O134" s="601"/>
      <c r="P134" s="601"/>
      <c r="Q134" s="601"/>
      <c r="R134" s="601"/>
      <c r="S134" s="601"/>
      <c r="T134" s="601"/>
      <c r="V134" s="643"/>
    </row>
    <row r="135" spans="2:22" ht="15">
      <c r="B135" s="649"/>
      <c r="C135" s="650"/>
      <c r="D135" s="651"/>
      <c r="E135" s="651"/>
      <c r="F135" s="652"/>
      <c r="G135" s="652"/>
      <c r="H135" s="652"/>
      <c r="I135" s="652"/>
      <c r="J135" s="652"/>
      <c r="K135" s="652"/>
      <c r="L135" s="652"/>
      <c r="M135" s="652"/>
      <c r="N135" s="601"/>
      <c r="O135" s="601"/>
      <c r="P135" s="601"/>
      <c r="Q135" s="601"/>
      <c r="R135" s="601"/>
      <c r="S135" s="601"/>
      <c r="T135" s="601"/>
      <c r="V135" s="643"/>
    </row>
    <row r="136" spans="2:22" ht="15">
      <c r="B136" s="649"/>
      <c r="C136" s="650"/>
      <c r="D136" s="651"/>
      <c r="E136" s="651"/>
      <c r="F136" s="652"/>
      <c r="G136" s="652"/>
      <c r="H136" s="652"/>
      <c r="I136" s="652"/>
      <c r="J136" s="652"/>
      <c r="K136" s="652"/>
      <c r="L136" s="652"/>
      <c r="M136" s="652"/>
      <c r="N136" s="601"/>
      <c r="O136" s="601"/>
      <c r="P136" s="601"/>
      <c r="Q136" s="601"/>
      <c r="R136" s="601"/>
      <c r="S136" s="601"/>
      <c r="T136" s="601"/>
      <c r="V136" s="643"/>
    </row>
    <row r="137" spans="2:22" ht="15">
      <c r="B137" s="649"/>
      <c r="C137" s="650"/>
      <c r="D137" s="651"/>
      <c r="E137" s="651"/>
      <c r="F137" s="652"/>
      <c r="G137" s="652"/>
      <c r="H137" s="652"/>
      <c r="I137" s="652"/>
      <c r="J137" s="652"/>
      <c r="K137" s="652"/>
      <c r="L137" s="652"/>
      <c r="M137" s="652"/>
      <c r="N137" s="601"/>
      <c r="O137" s="601"/>
      <c r="P137" s="601"/>
      <c r="Q137" s="601"/>
      <c r="R137" s="601"/>
      <c r="S137" s="601"/>
      <c r="T137" s="601"/>
      <c r="V137" s="643"/>
    </row>
    <row r="138" spans="2:22" ht="15">
      <c r="B138" s="649"/>
      <c r="C138" s="650"/>
      <c r="D138" s="651"/>
      <c r="E138" s="651"/>
      <c r="F138" s="652"/>
      <c r="G138" s="652"/>
      <c r="H138" s="652"/>
      <c r="I138" s="652"/>
      <c r="J138" s="652"/>
      <c r="K138" s="652"/>
      <c r="L138" s="652"/>
      <c r="M138" s="652"/>
      <c r="N138" s="601"/>
      <c r="O138" s="601"/>
      <c r="P138" s="601"/>
      <c r="Q138" s="601"/>
      <c r="R138" s="601"/>
      <c r="S138" s="601"/>
      <c r="T138" s="601"/>
      <c r="V138" s="643"/>
    </row>
    <row r="139" spans="2:22" ht="15">
      <c r="B139" s="649"/>
      <c r="C139" s="650"/>
      <c r="D139" s="651"/>
      <c r="E139" s="651"/>
      <c r="F139" s="652"/>
      <c r="G139" s="652"/>
      <c r="H139" s="652"/>
      <c r="I139" s="652"/>
      <c r="J139" s="652"/>
      <c r="K139" s="652"/>
      <c r="L139" s="652"/>
      <c r="M139" s="652"/>
      <c r="N139" s="601"/>
      <c r="O139" s="601"/>
      <c r="P139" s="601"/>
      <c r="Q139" s="601"/>
      <c r="R139" s="601"/>
      <c r="S139" s="601"/>
      <c r="T139" s="601"/>
      <c r="V139" s="643"/>
    </row>
    <row r="140" spans="2:22" ht="15">
      <c r="B140" s="649"/>
      <c r="C140" s="650"/>
      <c r="D140" s="651"/>
      <c r="E140" s="651"/>
      <c r="F140" s="652"/>
      <c r="G140" s="652"/>
      <c r="H140" s="652"/>
      <c r="I140" s="652"/>
      <c r="J140" s="652"/>
      <c r="K140" s="652"/>
      <c r="L140" s="652"/>
      <c r="M140" s="652"/>
      <c r="N140" s="601"/>
      <c r="O140" s="601"/>
      <c r="P140" s="601"/>
      <c r="Q140" s="601"/>
      <c r="R140" s="601"/>
      <c r="S140" s="601"/>
      <c r="T140" s="601"/>
      <c r="V140" s="643"/>
    </row>
    <row r="141" spans="2:22" ht="15">
      <c r="B141" s="649"/>
      <c r="C141" s="650"/>
      <c r="D141" s="651"/>
      <c r="E141" s="651"/>
      <c r="F141" s="652"/>
      <c r="G141" s="652"/>
      <c r="H141" s="652"/>
      <c r="I141" s="652"/>
      <c r="J141" s="652"/>
      <c r="K141" s="652"/>
      <c r="L141" s="652"/>
      <c r="M141" s="652"/>
      <c r="N141" s="601"/>
      <c r="O141" s="601"/>
      <c r="P141" s="601"/>
      <c r="Q141" s="601"/>
      <c r="R141" s="601"/>
      <c r="S141" s="601"/>
      <c r="T141" s="601"/>
      <c r="V141" s="643"/>
    </row>
    <row r="142" spans="2:22" ht="15">
      <c r="B142" s="649"/>
      <c r="C142" s="650"/>
      <c r="D142" s="651"/>
      <c r="E142" s="651"/>
      <c r="F142" s="652"/>
      <c r="G142" s="652"/>
      <c r="H142" s="652"/>
      <c r="I142" s="652"/>
      <c r="J142" s="652"/>
      <c r="K142" s="652"/>
      <c r="L142" s="652"/>
      <c r="M142" s="652"/>
      <c r="N142" s="601"/>
      <c r="O142" s="601"/>
      <c r="P142" s="601"/>
      <c r="Q142" s="601"/>
      <c r="R142" s="601"/>
      <c r="S142" s="601"/>
      <c r="T142" s="601"/>
      <c r="V142" s="643"/>
    </row>
    <row r="143" spans="2:22" ht="15">
      <c r="B143" s="649"/>
      <c r="C143" s="650"/>
      <c r="D143" s="651"/>
      <c r="E143" s="651"/>
      <c r="F143" s="652"/>
      <c r="G143" s="652"/>
      <c r="H143" s="652"/>
      <c r="I143" s="652"/>
      <c r="J143" s="652"/>
      <c r="K143" s="652"/>
      <c r="L143" s="652"/>
      <c r="M143" s="652"/>
      <c r="N143" s="601"/>
      <c r="O143" s="601"/>
      <c r="P143" s="601"/>
      <c r="Q143" s="601"/>
      <c r="R143" s="601"/>
      <c r="S143" s="601"/>
      <c r="T143" s="601"/>
      <c r="V143" s="643"/>
    </row>
    <row r="144" spans="2:22" ht="15">
      <c r="B144" s="649"/>
      <c r="C144" s="650"/>
      <c r="D144" s="651"/>
      <c r="E144" s="651"/>
      <c r="F144" s="652"/>
      <c r="G144" s="652"/>
      <c r="H144" s="652"/>
      <c r="I144" s="652"/>
      <c r="J144" s="652"/>
      <c r="K144" s="652"/>
      <c r="L144" s="652"/>
      <c r="M144" s="652"/>
      <c r="N144" s="601"/>
      <c r="O144" s="601"/>
      <c r="P144" s="601"/>
      <c r="Q144" s="601"/>
      <c r="R144" s="601"/>
      <c r="S144" s="601"/>
      <c r="T144" s="601"/>
      <c r="V144" s="643"/>
    </row>
    <row r="145" spans="2:22" ht="15">
      <c r="B145" s="649"/>
      <c r="C145" s="650"/>
      <c r="D145" s="651"/>
      <c r="E145" s="651"/>
      <c r="F145" s="652"/>
      <c r="G145" s="652"/>
      <c r="H145" s="652"/>
      <c r="I145" s="652"/>
      <c r="J145" s="652"/>
      <c r="K145" s="652"/>
      <c r="L145" s="652"/>
      <c r="M145" s="652"/>
      <c r="N145" s="601"/>
      <c r="O145" s="601"/>
      <c r="P145" s="601"/>
      <c r="Q145" s="601"/>
      <c r="R145" s="601"/>
      <c r="S145" s="601"/>
      <c r="T145" s="601"/>
      <c r="V145" s="643"/>
    </row>
    <row r="146" spans="2:22" ht="15">
      <c r="B146" s="649"/>
      <c r="C146" s="650"/>
      <c r="D146" s="651"/>
      <c r="E146" s="651"/>
      <c r="F146" s="652"/>
      <c r="G146" s="652"/>
      <c r="H146" s="652"/>
      <c r="I146" s="652"/>
      <c r="J146" s="652"/>
      <c r="K146" s="652"/>
      <c r="L146" s="652"/>
      <c r="M146" s="652"/>
      <c r="N146" s="601"/>
      <c r="O146" s="601"/>
      <c r="P146" s="601"/>
      <c r="Q146" s="601"/>
      <c r="R146" s="601"/>
      <c r="S146" s="601"/>
      <c r="T146" s="601"/>
      <c r="V146" s="643"/>
    </row>
    <row r="147" spans="2:22" ht="15">
      <c r="B147" s="649"/>
      <c r="C147" s="650"/>
      <c r="D147" s="651"/>
      <c r="E147" s="651"/>
      <c r="F147" s="652"/>
      <c r="G147" s="652"/>
      <c r="H147" s="652"/>
      <c r="I147" s="652"/>
      <c r="J147" s="652"/>
      <c r="K147" s="652"/>
      <c r="L147" s="652"/>
      <c r="M147" s="652"/>
      <c r="N147" s="601"/>
      <c r="O147" s="601"/>
      <c r="P147" s="601"/>
      <c r="Q147" s="601"/>
      <c r="R147" s="601"/>
      <c r="S147" s="601"/>
      <c r="T147" s="601"/>
      <c r="V147" s="643"/>
    </row>
    <row r="148" spans="2:22" ht="15">
      <c r="B148" s="649"/>
      <c r="C148" s="650"/>
      <c r="D148" s="651"/>
      <c r="E148" s="651"/>
      <c r="F148" s="652"/>
      <c r="G148" s="652"/>
      <c r="H148" s="652"/>
      <c r="I148" s="652"/>
      <c r="J148" s="652"/>
      <c r="K148" s="652"/>
      <c r="L148" s="652"/>
      <c r="M148" s="652"/>
      <c r="N148" s="601"/>
      <c r="O148" s="601"/>
      <c r="P148" s="601"/>
      <c r="Q148" s="601"/>
      <c r="R148" s="601"/>
      <c r="S148" s="601"/>
      <c r="T148" s="601"/>
      <c r="V148" s="643"/>
    </row>
    <row r="149" spans="2:22" ht="15">
      <c r="B149" s="649"/>
      <c r="C149" s="650"/>
      <c r="D149" s="651"/>
      <c r="E149" s="651"/>
      <c r="F149" s="652"/>
      <c r="G149" s="652"/>
      <c r="H149" s="652"/>
      <c r="I149" s="652"/>
      <c r="J149" s="652"/>
      <c r="K149" s="652"/>
      <c r="L149" s="652"/>
      <c r="M149" s="652"/>
      <c r="N149" s="601"/>
      <c r="O149" s="601"/>
      <c r="P149" s="601"/>
      <c r="Q149" s="601"/>
      <c r="R149" s="601"/>
      <c r="S149" s="601"/>
      <c r="T149" s="601"/>
      <c r="V149" s="643"/>
    </row>
    <row r="150" spans="2:22" ht="15">
      <c r="B150" s="649"/>
      <c r="C150" s="650"/>
      <c r="D150" s="651"/>
      <c r="E150" s="651"/>
      <c r="F150" s="652"/>
      <c r="G150" s="652"/>
      <c r="H150" s="652"/>
      <c r="I150" s="652"/>
      <c r="J150" s="652"/>
      <c r="K150" s="652"/>
      <c r="L150" s="652"/>
      <c r="M150" s="652"/>
      <c r="N150" s="601"/>
      <c r="O150" s="601"/>
      <c r="P150" s="601"/>
      <c r="Q150" s="601"/>
      <c r="R150" s="601"/>
      <c r="S150" s="601"/>
      <c r="T150" s="601"/>
      <c r="V150" s="643"/>
    </row>
    <row r="151" spans="2:22" ht="15">
      <c r="B151" s="649"/>
      <c r="C151" s="650"/>
      <c r="D151" s="651"/>
      <c r="E151" s="651"/>
      <c r="F151" s="652"/>
      <c r="G151" s="652"/>
      <c r="H151" s="652"/>
      <c r="I151" s="652"/>
      <c r="J151" s="652"/>
      <c r="K151" s="652"/>
      <c r="L151" s="652"/>
      <c r="M151" s="652"/>
      <c r="N151" s="601"/>
      <c r="O151" s="601"/>
      <c r="P151" s="601"/>
      <c r="Q151" s="601"/>
      <c r="R151" s="601"/>
      <c r="S151" s="601"/>
      <c r="T151" s="601"/>
      <c r="V151" s="643"/>
    </row>
    <row r="152" spans="2:22" ht="15">
      <c r="B152" s="649"/>
      <c r="C152" s="650"/>
      <c r="D152" s="651"/>
      <c r="E152" s="651"/>
      <c r="F152" s="652"/>
      <c r="G152" s="652"/>
      <c r="H152" s="652"/>
      <c r="I152" s="652"/>
      <c r="J152" s="652"/>
      <c r="K152" s="652"/>
      <c r="L152" s="652"/>
      <c r="M152" s="652"/>
      <c r="N152" s="601"/>
      <c r="O152" s="601"/>
      <c r="P152" s="601"/>
      <c r="Q152" s="601"/>
      <c r="R152" s="601"/>
      <c r="S152" s="601"/>
      <c r="T152" s="601"/>
      <c r="V152" s="643"/>
    </row>
    <row r="153" spans="2:22" ht="15">
      <c r="B153" s="649"/>
      <c r="C153" s="650"/>
      <c r="D153" s="651"/>
      <c r="E153" s="651"/>
      <c r="F153" s="652"/>
      <c r="G153" s="652"/>
      <c r="H153" s="652"/>
      <c r="I153" s="652"/>
      <c r="J153" s="652"/>
      <c r="K153" s="652"/>
      <c r="L153" s="652"/>
      <c r="M153" s="652"/>
      <c r="N153" s="601"/>
      <c r="O153" s="601"/>
      <c r="P153" s="601"/>
      <c r="Q153" s="601"/>
      <c r="R153" s="601"/>
      <c r="S153" s="601"/>
      <c r="T153" s="601"/>
      <c r="V153" s="643"/>
    </row>
    <row r="154" spans="2:22" ht="15">
      <c r="B154" s="649"/>
      <c r="C154" s="650"/>
      <c r="D154" s="651"/>
      <c r="E154" s="651"/>
      <c r="F154" s="652"/>
      <c r="G154" s="652"/>
      <c r="H154" s="652"/>
      <c r="I154" s="652"/>
      <c r="J154" s="652"/>
      <c r="K154" s="652"/>
      <c r="L154" s="652"/>
      <c r="M154" s="652"/>
      <c r="N154" s="601"/>
      <c r="O154" s="601"/>
      <c r="P154" s="601"/>
      <c r="Q154" s="601"/>
      <c r="R154" s="601"/>
      <c r="S154" s="601"/>
      <c r="T154" s="601"/>
      <c r="V154" s="643"/>
    </row>
    <row r="155" spans="2:22" ht="15">
      <c r="B155" s="649"/>
      <c r="C155" s="650"/>
      <c r="D155" s="651"/>
      <c r="E155" s="651"/>
      <c r="F155" s="652"/>
      <c r="G155" s="652"/>
      <c r="H155" s="652"/>
      <c r="I155" s="652"/>
      <c r="J155" s="652"/>
      <c r="K155" s="652"/>
      <c r="L155" s="652"/>
      <c r="M155" s="652"/>
      <c r="N155" s="601"/>
      <c r="O155" s="601"/>
      <c r="P155" s="601"/>
      <c r="Q155" s="601"/>
      <c r="R155" s="601"/>
      <c r="S155" s="601"/>
      <c r="T155" s="601"/>
      <c r="V155" s="643"/>
    </row>
    <row r="156" spans="2:22" ht="15">
      <c r="B156" s="649"/>
      <c r="C156" s="650"/>
      <c r="D156" s="651"/>
      <c r="E156" s="651"/>
      <c r="F156" s="652"/>
      <c r="G156" s="652"/>
      <c r="H156" s="652"/>
      <c r="I156" s="652"/>
      <c r="J156" s="652"/>
      <c r="K156" s="652"/>
      <c r="L156" s="652"/>
      <c r="M156" s="652"/>
      <c r="N156" s="601"/>
      <c r="O156" s="601"/>
      <c r="P156" s="601"/>
      <c r="Q156" s="601"/>
      <c r="R156" s="601"/>
      <c r="S156" s="601"/>
      <c r="T156" s="601"/>
      <c r="V156" s="643"/>
    </row>
    <row r="157" spans="2:22" ht="15">
      <c r="B157" s="649"/>
      <c r="C157" s="650"/>
      <c r="D157" s="651"/>
      <c r="E157" s="651"/>
      <c r="F157" s="652"/>
      <c r="G157" s="652"/>
      <c r="H157" s="652"/>
      <c r="I157" s="652"/>
      <c r="J157" s="652"/>
      <c r="K157" s="652"/>
      <c r="L157" s="652"/>
      <c r="M157" s="652"/>
      <c r="N157" s="601"/>
      <c r="O157" s="601"/>
      <c r="P157" s="601"/>
      <c r="Q157" s="601"/>
      <c r="R157" s="601"/>
      <c r="S157" s="601"/>
      <c r="T157" s="601"/>
      <c r="V157" s="643"/>
    </row>
    <row r="158" spans="2:22" ht="15">
      <c r="B158" s="649"/>
      <c r="C158" s="650"/>
      <c r="D158" s="651"/>
      <c r="E158" s="651"/>
      <c r="F158" s="652"/>
      <c r="G158" s="652"/>
      <c r="H158" s="652"/>
      <c r="I158" s="652"/>
      <c r="J158" s="652"/>
      <c r="K158" s="652"/>
      <c r="L158" s="652"/>
      <c r="M158" s="652"/>
      <c r="N158" s="601"/>
      <c r="O158" s="601"/>
      <c r="P158" s="601"/>
      <c r="Q158" s="601"/>
      <c r="R158" s="601"/>
      <c r="S158" s="601"/>
      <c r="T158" s="601"/>
      <c r="V158" s="643"/>
    </row>
    <row r="159" spans="2:22" ht="15">
      <c r="B159" s="649"/>
      <c r="C159" s="650"/>
      <c r="D159" s="651"/>
      <c r="E159" s="651"/>
      <c r="F159" s="652"/>
      <c r="G159" s="652"/>
      <c r="H159" s="652"/>
      <c r="I159" s="652"/>
      <c r="J159" s="652"/>
      <c r="K159" s="652"/>
      <c r="L159" s="652"/>
      <c r="M159" s="652"/>
      <c r="N159" s="601"/>
      <c r="O159" s="601"/>
      <c r="P159" s="601"/>
      <c r="Q159" s="601"/>
      <c r="R159" s="601"/>
      <c r="S159" s="601"/>
      <c r="T159" s="601"/>
      <c r="V159" s="643"/>
    </row>
    <row r="160" spans="2:22" ht="15">
      <c r="B160" s="649"/>
      <c r="C160" s="650"/>
      <c r="D160" s="651"/>
      <c r="E160" s="651"/>
      <c r="F160" s="652"/>
      <c r="G160" s="652"/>
      <c r="H160" s="652"/>
      <c r="I160" s="652"/>
      <c r="J160" s="652"/>
      <c r="K160" s="652"/>
      <c r="L160" s="652"/>
      <c r="M160" s="652"/>
      <c r="N160" s="601"/>
      <c r="O160" s="601"/>
      <c r="P160" s="601"/>
      <c r="Q160" s="601"/>
      <c r="R160" s="601"/>
      <c r="S160" s="601"/>
      <c r="T160" s="601"/>
      <c r="V160" s="643"/>
    </row>
    <row r="161" spans="2:22" ht="15">
      <c r="B161" s="649"/>
      <c r="C161" s="650"/>
      <c r="D161" s="651"/>
      <c r="E161" s="651"/>
      <c r="F161" s="652"/>
      <c r="G161" s="652"/>
      <c r="H161" s="652"/>
      <c r="I161" s="652"/>
      <c r="J161" s="652"/>
      <c r="K161" s="652"/>
      <c r="L161" s="652"/>
      <c r="M161" s="652"/>
      <c r="N161" s="601"/>
      <c r="O161" s="601"/>
      <c r="P161" s="601"/>
      <c r="Q161" s="601"/>
      <c r="R161" s="601"/>
      <c r="S161" s="601"/>
      <c r="T161" s="601"/>
      <c r="V161" s="643"/>
    </row>
    <row r="162" spans="2:22" ht="15">
      <c r="B162" s="649"/>
      <c r="C162" s="650"/>
      <c r="D162" s="651"/>
      <c r="E162" s="651"/>
      <c r="F162" s="652"/>
      <c r="G162" s="652"/>
      <c r="H162" s="652"/>
      <c r="I162" s="652"/>
      <c r="J162" s="652"/>
      <c r="K162" s="652"/>
      <c r="L162" s="652"/>
      <c r="M162" s="652"/>
      <c r="N162" s="601"/>
      <c r="O162" s="601"/>
      <c r="P162" s="601"/>
      <c r="Q162" s="601"/>
      <c r="R162" s="601"/>
      <c r="S162" s="601"/>
      <c r="T162" s="601"/>
      <c r="V162" s="643"/>
    </row>
    <row r="163" spans="2:22" ht="15">
      <c r="B163" s="649"/>
      <c r="C163" s="650"/>
      <c r="D163" s="651"/>
      <c r="E163" s="651"/>
      <c r="F163" s="652"/>
      <c r="G163" s="652"/>
      <c r="H163" s="652"/>
      <c r="I163" s="652"/>
      <c r="J163" s="652"/>
      <c r="K163" s="652"/>
      <c r="L163" s="652"/>
      <c r="M163" s="652"/>
      <c r="N163" s="601"/>
      <c r="O163" s="601"/>
      <c r="P163" s="601"/>
      <c r="Q163" s="601"/>
      <c r="R163" s="601"/>
      <c r="S163" s="601"/>
      <c r="T163" s="601"/>
      <c r="V163" s="643"/>
    </row>
    <row r="164" spans="2:22" ht="15">
      <c r="B164" s="649"/>
      <c r="C164" s="650"/>
      <c r="D164" s="651"/>
      <c r="E164" s="651"/>
      <c r="F164" s="652"/>
      <c r="G164" s="652"/>
      <c r="H164" s="652"/>
      <c r="I164" s="652"/>
      <c r="J164" s="652"/>
      <c r="K164" s="652"/>
      <c r="L164" s="652"/>
      <c r="M164" s="652"/>
      <c r="N164" s="601"/>
      <c r="O164" s="601"/>
      <c r="P164" s="601"/>
      <c r="Q164" s="601"/>
      <c r="R164" s="601"/>
      <c r="S164" s="601"/>
      <c r="T164" s="601"/>
      <c r="V164" s="643"/>
    </row>
    <row r="165" spans="2:22" ht="15">
      <c r="B165" s="649"/>
      <c r="C165" s="650"/>
      <c r="D165" s="651"/>
      <c r="E165" s="651"/>
      <c r="F165" s="652"/>
      <c r="G165" s="652"/>
      <c r="H165" s="652"/>
      <c r="I165" s="652"/>
      <c r="J165" s="652"/>
      <c r="K165" s="652"/>
      <c r="L165" s="652"/>
      <c r="M165" s="652"/>
      <c r="N165" s="601"/>
      <c r="O165" s="601"/>
      <c r="P165" s="601"/>
      <c r="Q165" s="601"/>
      <c r="R165" s="601"/>
      <c r="S165" s="601"/>
      <c r="T165" s="601"/>
      <c r="V165" s="643"/>
    </row>
    <row r="166" spans="2:22" ht="15">
      <c r="B166" s="649"/>
      <c r="C166" s="650"/>
      <c r="D166" s="651"/>
      <c r="E166" s="651"/>
      <c r="F166" s="652"/>
      <c r="G166" s="652"/>
      <c r="H166" s="652"/>
      <c r="I166" s="652"/>
      <c r="J166" s="652"/>
      <c r="K166" s="652"/>
      <c r="L166" s="652"/>
      <c r="M166" s="652"/>
      <c r="N166" s="601"/>
      <c r="O166" s="601"/>
      <c r="P166" s="601"/>
      <c r="Q166" s="601"/>
      <c r="R166" s="601"/>
      <c r="S166" s="601"/>
      <c r="T166" s="601"/>
      <c r="V166" s="643"/>
    </row>
    <row r="167" spans="2:22" ht="15">
      <c r="B167" s="649"/>
      <c r="C167" s="650"/>
      <c r="D167" s="651"/>
      <c r="E167" s="651"/>
      <c r="F167" s="652"/>
      <c r="G167" s="652"/>
      <c r="H167" s="652"/>
      <c r="I167" s="652"/>
      <c r="J167" s="652"/>
      <c r="K167" s="652"/>
      <c r="L167" s="652"/>
      <c r="M167" s="652"/>
      <c r="N167" s="601"/>
      <c r="O167" s="601"/>
      <c r="P167" s="601"/>
      <c r="Q167" s="601"/>
      <c r="R167" s="601"/>
      <c r="S167" s="601"/>
      <c r="T167" s="601"/>
      <c r="V167" s="643"/>
    </row>
    <row r="168" spans="2:22" ht="15">
      <c r="B168" s="649"/>
      <c r="C168" s="650"/>
      <c r="D168" s="651"/>
      <c r="E168" s="651"/>
      <c r="F168" s="652"/>
      <c r="G168" s="652"/>
      <c r="H168" s="652"/>
      <c r="I168" s="652"/>
      <c r="J168" s="652"/>
      <c r="K168" s="652"/>
      <c r="L168" s="652"/>
      <c r="M168" s="652"/>
      <c r="N168" s="601"/>
      <c r="O168" s="601"/>
      <c r="P168" s="601"/>
      <c r="Q168" s="601"/>
      <c r="R168" s="601"/>
      <c r="S168" s="601"/>
      <c r="T168" s="601"/>
      <c r="V168" s="643"/>
    </row>
    <row r="169" spans="2:22" ht="15">
      <c r="B169" s="649"/>
      <c r="C169" s="650"/>
      <c r="D169" s="651"/>
      <c r="E169" s="651"/>
      <c r="F169" s="652"/>
      <c r="G169" s="652"/>
      <c r="H169" s="652"/>
      <c r="I169" s="652"/>
      <c r="J169" s="652"/>
      <c r="K169" s="652"/>
      <c r="L169" s="652"/>
      <c r="M169" s="652"/>
      <c r="N169" s="601"/>
      <c r="O169" s="601"/>
      <c r="P169" s="601"/>
      <c r="Q169" s="601"/>
      <c r="R169" s="601"/>
      <c r="S169" s="601"/>
      <c r="T169" s="601"/>
      <c r="V169" s="643"/>
    </row>
    <row r="170" spans="2:22" ht="15">
      <c r="B170" s="649"/>
      <c r="C170" s="650"/>
      <c r="D170" s="651"/>
      <c r="E170" s="651"/>
      <c r="F170" s="652"/>
      <c r="G170" s="652"/>
      <c r="H170" s="652"/>
      <c r="I170" s="652"/>
      <c r="J170" s="652"/>
      <c r="K170" s="652"/>
      <c r="L170" s="652"/>
      <c r="M170" s="652"/>
      <c r="N170" s="601"/>
      <c r="O170" s="601"/>
      <c r="P170" s="601"/>
      <c r="Q170" s="601"/>
      <c r="R170" s="601"/>
      <c r="S170" s="601"/>
      <c r="T170" s="601"/>
      <c r="V170" s="643"/>
    </row>
    <row r="171" spans="2:22" ht="15">
      <c r="B171" s="649"/>
      <c r="C171" s="650"/>
      <c r="D171" s="651"/>
      <c r="E171" s="651"/>
      <c r="F171" s="652"/>
      <c r="G171" s="652"/>
      <c r="H171" s="652"/>
      <c r="I171" s="652"/>
      <c r="J171" s="652"/>
      <c r="K171" s="652"/>
      <c r="L171" s="652"/>
      <c r="M171" s="652"/>
      <c r="N171" s="601"/>
      <c r="O171" s="601"/>
      <c r="P171" s="601"/>
      <c r="Q171" s="601"/>
      <c r="R171" s="601"/>
      <c r="S171" s="601"/>
      <c r="T171" s="601"/>
      <c r="V171" s="643"/>
    </row>
    <row r="172" spans="2:22" ht="15">
      <c r="B172" s="649"/>
      <c r="C172" s="650"/>
      <c r="D172" s="651"/>
      <c r="E172" s="651"/>
      <c r="F172" s="652"/>
      <c r="G172" s="652"/>
      <c r="H172" s="652"/>
      <c r="I172" s="652"/>
      <c r="J172" s="652"/>
      <c r="K172" s="652"/>
      <c r="L172" s="652"/>
      <c r="M172" s="652"/>
      <c r="N172" s="601"/>
      <c r="O172" s="601"/>
      <c r="P172" s="601"/>
      <c r="Q172" s="601"/>
      <c r="R172" s="601"/>
      <c r="S172" s="601"/>
      <c r="T172" s="601"/>
      <c r="V172" s="643"/>
    </row>
    <row r="173" spans="2:22" ht="15">
      <c r="B173" s="649"/>
      <c r="C173" s="650"/>
      <c r="D173" s="651"/>
      <c r="E173" s="651"/>
      <c r="F173" s="652"/>
      <c r="G173" s="652"/>
      <c r="H173" s="652"/>
      <c r="I173" s="652"/>
      <c r="J173" s="652"/>
      <c r="K173" s="652"/>
      <c r="L173" s="652"/>
      <c r="M173" s="652"/>
      <c r="N173" s="601"/>
      <c r="O173" s="601"/>
      <c r="P173" s="601"/>
      <c r="Q173" s="601"/>
      <c r="R173" s="601"/>
      <c r="S173" s="601"/>
      <c r="T173" s="601"/>
      <c r="V173" s="643"/>
    </row>
    <row r="174" spans="2:22" ht="15">
      <c r="B174" s="649"/>
      <c r="C174" s="650"/>
      <c r="D174" s="651"/>
      <c r="E174" s="651"/>
      <c r="F174" s="652"/>
      <c r="G174" s="652"/>
      <c r="H174" s="652"/>
      <c r="I174" s="652"/>
      <c r="J174" s="652"/>
      <c r="K174" s="652"/>
      <c r="L174" s="652"/>
      <c r="M174" s="652"/>
      <c r="N174" s="601"/>
      <c r="O174" s="601"/>
      <c r="P174" s="601"/>
      <c r="Q174" s="601"/>
      <c r="R174" s="601"/>
      <c r="S174" s="601"/>
      <c r="T174" s="601"/>
      <c r="V174" s="643"/>
    </row>
    <row r="175" spans="2:22" ht="15">
      <c r="B175" s="649"/>
      <c r="C175" s="650"/>
      <c r="D175" s="651"/>
      <c r="E175" s="651"/>
      <c r="F175" s="652"/>
      <c r="G175" s="652"/>
      <c r="H175" s="652"/>
      <c r="I175" s="652"/>
      <c r="J175" s="652"/>
      <c r="K175" s="652"/>
      <c r="L175" s="652"/>
      <c r="M175" s="652"/>
      <c r="N175" s="601"/>
      <c r="O175" s="601"/>
      <c r="P175" s="601"/>
      <c r="Q175" s="601"/>
      <c r="R175" s="601"/>
      <c r="S175" s="601"/>
      <c r="T175" s="601"/>
      <c r="V175" s="643"/>
    </row>
    <row r="176" spans="2:22" ht="15">
      <c r="B176" s="649"/>
      <c r="C176" s="650"/>
      <c r="D176" s="651"/>
      <c r="E176" s="651"/>
      <c r="F176" s="652"/>
      <c r="G176" s="652"/>
      <c r="H176" s="652"/>
      <c r="I176" s="652"/>
      <c r="J176" s="652"/>
      <c r="K176" s="652"/>
      <c r="L176" s="652"/>
      <c r="M176" s="652"/>
      <c r="N176" s="601"/>
      <c r="O176" s="601"/>
      <c r="P176" s="601"/>
      <c r="Q176" s="601"/>
      <c r="R176" s="601"/>
      <c r="S176" s="601"/>
      <c r="T176" s="601"/>
      <c r="V176" s="643"/>
    </row>
    <row r="177" spans="2:22" ht="15">
      <c r="B177" s="649"/>
      <c r="C177" s="650"/>
      <c r="D177" s="651"/>
      <c r="E177" s="651"/>
      <c r="F177" s="652"/>
      <c r="G177" s="652"/>
      <c r="H177" s="652"/>
      <c r="I177" s="652"/>
      <c r="J177" s="652"/>
      <c r="K177" s="652"/>
      <c r="L177" s="652"/>
      <c r="M177" s="652"/>
      <c r="N177" s="601"/>
      <c r="O177" s="601"/>
      <c r="P177" s="601"/>
      <c r="Q177" s="601"/>
      <c r="R177" s="601"/>
      <c r="S177" s="601"/>
      <c r="T177" s="601"/>
      <c r="V177" s="643"/>
    </row>
    <row r="178" spans="2:22" ht="15">
      <c r="B178" s="649"/>
      <c r="C178" s="650"/>
      <c r="D178" s="651"/>
      <c r="E178" s="651"/>
      <c r="F178" s="652"/>
      <c r="G178" s="652"/>
      <c r="H178" s="652"/>
      <c r="I178" s="652"/>
      <c r="J178" s="652"/>
      <c r="K178" s="652"/>
      <c r="L178" s="652"/>
      <c r="M178" s="652"/>
      <c r="N178" s="601"/>
      <c r="O178" s="601"/>
      <c r="P178" s="601"/>
      <c r="Q178" s="601"/>
      <c r="R178" s="601"/>
      <c r="S178" s="601"/>
      <c r="T178" s="601"/>
      <c r="V178" s="643"/>
    </row>
    <row r="179" spans="2:22" ht="15">
      <c r="B179" s="649"/>
      <c r="C179" s="650"/>
      <c r="D179" s="651"/>
      <c r="E179" s="651"/>
      <c r="F179" s="652"/>
      <c r="G179" s="652"/>
      <c r="H179" s="652"/>
      <c r="I179" s="652"/>
      <c r="J179" s="652"/>
      <c r="K179" s="652"/>
      <c r="L179" s="652"/>
      <c r="M179" s="652"/>
      <c r="N179" s="601"/>
      <c r="O179" s="601"/>
      <c r="P179" s="601"/>
      <c r="Q179" s="601"/>
      <c r="R179" s="601"/>
      <c r="S179" s="601"/>
      <c r="T179" s="601"/>
      <c r="V179" s="643"/>
    </row>
    <row r="180" spans="2:22" ht="15">
      <c r="B180" s="649"/>
      <c r="C180" s="650"/>
      <c r="D180" s="651"/>
      <c r="E180" s="651"/>
      <c r="F180" s="652"/>
      <c r="G180" s="652"/>
      <c r="H180" s="652"/>
      <c r="I180" s="652"/>
      <c r="J180" s="652"/>
      <c r="K180" s="652"/>
      <c r="L180" s="652"/>
      <c r="M180" s="652"/>
      <c r="N180" s="601"/>
      <c r="O180" s="601"/>
      <c r="P180" s="601"/>
      <c r="Q180" s="601"/>
      <c r="R180" s="601"/>
      <c r="S180" s="601"/>
      <c r="T180" s="601"/>
      <c r="V180" s="643"/>
    </row>
    <row r="181" spans="2:22" ht="15">
      <c r="B181" s="649"/>
      <c r="C181" s="650"/>
      <c r="D181" s="651"/>
      <c r="E181" s="651"/>
      <c r="F181" s="652"/>
      <c r="G181" s="652"/>
      <c r="H181" s="652"/>
      <c r="I181" s="652"/>
      <c r="J181" s="652"/>
      <c r="K181" s="652"/>
      <c r="L181" s="652"/>
      <c r="M181" s="652"/>
      <c r="N181" s="601"/>
      <c r="O181" s="601"/>
      <c r="P181" s="601"/>
      <c r="Q181" s="601"/>
      <c r="R181" s="601"/>
      <c r="S181" s="601"/>
      <c r="T181" s="601"/>
      <c r="V181" s="643"/>
    </row>
    <row r="182" spans="2:22" ht="15">
      <c r="B182" s="649"/>
      <c r="C182" s="650"/>
      <c r="D182" s="651"/>
      <c r="E182" s="651"/>
      <c r="F182" s="652"/>
      <c r="G182" s="652"/>
      <c r="H182" s="652"/>
      <c r="I182" s="652"/>
      <c r="J182" s="652"/>
      <c r="K182" s="652"/>
      <c r="L182" s="652"/>
      <c r="M182" s="652"/>
      <c r="N182" s="601"/>
      <c r="O182" s="601"/>
      <c r="P182" s="601"/>
      <c r="Q182" s="601"/>
      <c r="R182" s="601"/>
      <c r="S182" s="601"/>
      <c r="T182" s="601"/>
      <c r="V182" s="643"/>
    </row>
    <row r="183" spans="2:22" ht="15">
      <c r="B183" s="649"/>
      <c r="C183" s="650"/>
      <c r="D183" s="651"/>
      <c r="E183" s="651"/>
      <c r="F183" s="652"/>
      <c r="G183" s="652"/>
      <c r="H183" s="652"/>
      <c r="I183" s="652"/>
      <c r="J183" s="652"/>
      <c r="K183" s="652"/>
      <c r="L183" s="652"/>
      <c r="M183" s="652"/>
      <c r="N183" s="601"/>
      <c r="O183" s="601"/>
      <c r="P183" s="601"/>
      <c r="Q183" s="601"/>
      <c r="R183" s="601"/>
      <c r="S183" s="601"/>
      <c r="T183" s="601"/>
      <c r="V183" s="643"/>
    </row>
    <row r="184" spans="2:22" ht="15">
      <c r="B184" s="649"/>
      <c r="C184" s="650"/>
      <c r="D184" s="651"/>
      <c r="E184" s="651"/>
      <c r="F184" s="652"/>
      <c r="G184" s="652"/>
      <c r="H184" s="652"/>
      <c r="I184" s="652"/>
      <c r="J184" s="652"/>
      <c r="K184" s="652"/>
      <c r="L184" s="652"/>
      <c r="M184" s="652"/>
      <c r="N184" s="601"/>
      <c r="O184" s="601"/>
      <c r="P184" s="601"/>
      <c r="Q184" s="601"/>
      <c r="R184" s="601"/>
      <c r="S184" s="601"/>
      <c r="T184" s="601"/>
      <c r="V184" s="643"/>
    </row>
    <row r="185" spans="2:22" ht="15">
      <c r="B185" s="649"/>
      <c r="C185" s="650"/>
      <c r="D185" s="651"/>
      <c r="E185" s="651"/>
      <c r="F185" s="652"/>
      <c r="G185" s="652"/>
      <c r="H185" s="652"/>
      <c r="I185" s="652"/>
      <c r="J185" s="652"/>
      <c r="K185" s="652"/>
      <c r="L185" s="652"/>
      <c r="M185" s="652"/>
      <c r="N185" s="601"/>
      <c r="O185" s="601"/>
      <c r="P185" s="601"/>
      <c r="Q185" s="601"/>
      <c r="R185" s="601"/>
      <c r="S185" s="601"/>
      <c r="T185" s="601"/>
      <c r="V185" s="643"/>
    </row>
    <row r="186" spans="2:22" ht="15">
      <c r="B186" s="649"/>
      <c r="C186" s="650"/>
      <c r="D186" s="651"/>
      <c r="E186" s="651"/>
      <c r="F186" s="652"/>
      <c r="G186" s="652"/>
      <c r="H186" s="652"/>
      <c r="I186" s="652"/>
      <c r="J186" s="652"/>
      <c r="K186" s="652"/>
      <c r="L186" s="652"/>
      <c r="M186" s="652"/>
      <c r="N186" s="601"/>
      <c r="O186" s="601"/>
      <c r="P186" s="601"/>
      <c r="Q186" s="601"/>
      <c r="R186" s="601"/>
      <c r="S186" s="601"/>
      <c r="T186" s="601"/>
      <c r="V186" s="643"/>
    </row>
    <row r="187" spans="2:22" ht="15">
      <c r="B187" s="649"/>
      <c r="C187" s="650"/>
      <c r="D187" s="651"/>
      <c r="E187" s="651"/>
      <c r="F187" s="652"/>
      <c r="G187" s="652"/>
      <c r="H187" s="652"/>
      <c r="I187" s="652"/>
      <c r="J187" s="652"/>
      <c r="K187" s="652"/>
      <c r="L187" s="652"/>
      <c r="M187" s="652"/>
      <c r="N187" s="601"/>
      <c r="O187" s="601"/>
      <c r="P187" s="601"/>
      <c r="Q187" s="601"/>
      <c r="R187" s="601"/>
      <c r="S187" s="601"/>
      <c r="T187" s="601"/>
      <c r="V187" s="643"/>
    </row>
    <row r="188" spans="2:22" ht="15">
      <c r="B188" s="649"/>
      <c r="C188" s="650"/>
      <c r="D188" s="651"/>
      <c r="E188" s="651"/>
      <c r="F188" s="652"/>
      <c r="G188" s="652"/>
      <c r="H188" s="652"/>
      <c r="I188" s="652"/>
      <c r="J188" s="652"/>
      <c r="K188" s="652"/>
      <c r="L188" s="652"/>
      <c r="M188" s="652"/>
      <c r="N188" s="601"/>
      <c r="O188" s="601"/>
      <c r="P188" s="601"/>
      <c r="Q188" s="601"/>
      <c r="R188" s="601"/>
      <c r="S188" s="601"/>
      <c r="T188" s="601"/>
      <c r="V188" s="643"/>
    </row>
    <row r="189" spans="2:22" ht="15">
      <c r="B189" s="649"/>
      <c r="C189" s="650"/>
      <c r="D189" s="651"/>
      <c r="E189" s="651"/>
      <c r="F189" s="652"/>
      <c r="G189" s="652"/>
      <c r="H189" s="652"/>
      <c r="I189" s="652"/>
      <c r="J189" s="652"/>
      <c r="K189" s="652"/>
      <c r="L189" s="652"/>
      <c r="M189" s="652"/>
      <c r="N189" s="601"/>
      <c r="O189" s="601"/>
      <c r="P189" s="601"/>
      <c r="Q189" s="601"/>
      <c r="R189" s="601"/>
      <c r="S189" s="601"/>
      <c r="T189" s="601"/>
      <c r="V189" s="643"/>
    </row>
    <row r="190" spans="2:22" ht="15">
      <c r="B190" s="649"/>
      <c r="C190" s="650"/>
      <c r="D190" s="651"/>
      <c r="E190" s="651"/>
      <c r="F190" s="652"/>
      <c r="G190" s="652"/>
      <c r="H190" s="652"/>
      <c r="I190" s="652"/>
      <c r="J190" s="652"/>
      <c r="K190" s="652"/>
      <c r="L190" s="652"/>
      <c r="M190" s="652"/>
      <c r="N190" s="601"/>
      <c r="O190" s="601"/>
      <c r="P190" s="601"/>
      <c r="Q190" s="601"/>
      <c r="R190" s="601"/>
      <c r="S190" s="601"/>
      <c r="T190" s="601"/>
      <c r="V190" s="643"/>
    </row>
    <row r="191" spans="2:22" ht="15">
      <c r="B191" s="649"/>
      <c r="C191" s="650"/>
      <c r="D191" s="651"/>
      <c r="E191" s="651"/>
      <c r="F191" s="652"/>
      <c r="G191" s="652"/>
      <c r="H191" s="652"/>
      <c r="I191" s="652"/>
      <c r="J191" s="652"/>
      <c r="K191" s="652"/>
      <c r="L191" s="652"/>
      <c r="M191" s="652"/>
      <c r="N191" s="601"/>
      <c r="O191" s="601"/>
      <c r="P191" s="601"/>
      <c r="Q191" s="601"/>
      <c r="R191" s="601"/>
      <c r="S191" s="601"/>
      <c r="T191" s="601"/>
      <c r="V191" s="643"/>
    </row>
    <row r="192" spans="2:22" ht="15">
      <c r="B192" s="649"/>
      <c r="C192" s="650"/>
      <c r="D192" s="651"/>
      <c r="E192" s="651"/>
      <c r="F192" s="652"/>
      <c r="G192" s="652"/>
      <c r="H192" s="652"/>
      <c r="I192" s="652"/>
      <c r="J192" s="652"/>
      <c r="K192" s="652"/>
      <c r="L192" s="652"/>
      <c r="M192" s="652"/>
      <c r="N192" s="601"/>
      <c r="O192" s="601"/>
      <c r="P192" s="601"/>
      <c r="Q192" s="601"/>
      <c r="R192" s="601"/>
      <c r="S192" s="601"/>
      <c r="T192" s="601"/>
      <c r="V192" s="643"/>
    </row>
    <row r="193" spans="2:22" ht="15">
      <c r="B193" s="649"/>
      <c r="C193" s="650"/>
      <c r="D193" s="651"/>
      <c r="E193" s="651"/>
      <c r="F193" s="652"/>
      <c r="G193" s="652"/>
      <c r="H193" s="652"/>
      <c r="I193" s="652"/>
      <c r="J193" s="652"/>
      <c r="K193" s="652"/>
      <c r="L193" s="652"/>
      <c r="M193" s="652"/>
      <c r="N193" s="601"/>
      <c r="O193" s="601"/>
      <c r="P193" s="601"/>
      <c r="Q193" s="601"/>
      <c r="R193" s="601"/>
      <c r="S193" s="601"/>
      <c r="T193" s="601"/>
      <c r="V193" s="643"/>
    </row>
    <row r="194" spans="2:22" ht="15">
      <c r="B194" s="649"/>
      <c r="C194" s="650"/>
      <c r="D194" s="651"/>
      <c r="E194" s="651"/>
      <c r="F194" s="652"/>
      <c r="G194" s="652"/>
      <c r="H194" s="652"/>
      <c r="I194" s="652"/>
      <c r="J194" s="652"/>
      <c r="K194" s="652"/>
      <c r="L194" s="652"/>
      <c r="M194" s="652"/>
      <c r="N194" s="601"/>
      <c r="O194" s="601"/>
      <c r="P194" s="601"/>
      <c r="Q194" s="601"/>
      <c r="R194" s="601"/>
      <c r="S194" s="601"/>
      <c r="T194" s="601"/>
      <c r="V194" s="643"/>
    </row>
    <row r="195" spans="2:22" ht="15">
      <c r="B195" s="649"/>
      <c r="C195" s="650"/>
      <c r="D195" s="651"/>
      <c r="E195" s="651"/>
      <c r="F195" s="652"/>
      <c r="G195" s="652"/>
      <c r="H195" s="652"/>
      <c r="I195" s="652"/>
      <c r="J195" s="652"/>
      <c r="K195" s="652"/>
      <c r="L195" s="652"/>
      <c r="M195" s="652"/>
      <c r="N195" s="601"/>
      <c r="O195" s="601"/>
      <c r="P195" s="601"/>
      <c r="Q195" s="601"/>
      <c r="R195" s="601"/>
      <c r="S195" s="601"/>
      <c r="T195" s="601"/>
      <c r="V195" s="643"/>
    </row>
    <row r="196" spans="2:22" ht="15">
      <c r="B196" s="649"/>
      <c r="C196" s="650"/>
      <c r="D196" s="651"/>
      <c r="E196" s="651"/>
      <c r="F196" s="652"/>
      <c r="G196" s="652"/>
      <c r="H196" s="652"/>
      <c r="I196" s="652"/>
      <c r="J196" s="652"/>
      <c r="K196" s="652"/>
      <c r="L196" s="652"/>
      <c r="M196" s="652"/>
      <c r="N196" s="601"/>
      <c r="O196" s="601"/>
      <c r="P196" s="601"/>
      <c r="Q196" s="601"/>
      <c r="R196" s="601"/>
      <c r="S196" s="601"/>
      <c r="T196" s="601"/>
      <c r="V196" s="643"/>
    </row>
    <row r="197" spans="2:22" ht="15">
      <c r="B197" s="649"/>
      <c r="C197" s="650"/>
      <c r="D197" s="651"/>
      <c r="E197" s="651"/>
      <c r="F197" s="652"/>
      <c r="G197" s="652"/>
      <c r="H197" s="652"/>
      <c r="I197" s="652"/>
      <c r="J197" s="652"/>
      <c r="K197" s="652"/>
      <c r="L197" s="652"/>
      <c r="M197" s="652"/>
      <c r="N197" s="601"/>
      <c r="O197" s="601"/>
      <c r="P197" s="601"/>
      <c r="Q197" s="601"/>
      <c r="R197" s="601"/>
      <c r="S197" s="601"/>
      <c r="T197" s="601"/>
      <c r="V197" s="643"/>
    </row>
    <row r="198" spans="2:22" ht="15">
      <c r="B198" s="649"/>
      <c r="C198" s="650"/>
      <c r="D198" s="651"/>
      <c r="E198" s="651"/>
      <c r="F198" s="652"/>
      <c r="G198" s="652"/>
      <c r="H198" s="652"/>
      <c r="I198" s="652"/>
      <c r="J198" s="652"/>
      <c r="K198" s="652"/>
      <c r="L198" s="652"/>
      <c r="M198" s="652"/>
      <c r="N198" s="601"/>
      <c r="O198" s="601"/>
      <c r="P198" s="601"/>
      <c r="Q198" s="601"/>
      <c r="R198" s="601"/>
      <c r="S198" s="601"/>
      <c r="T198" s="601"/>
      <c r="V198" s="643"/>
    </row>
    <row r="199" spans="2:22" ht="15">
      <c r="B199" s="649"/>
      <c r="C199" s="650"/>
      <c r="D199" s="651"/>
      <c r="E199" s="651"/>
      <c r="F199" s="652"/>
      <c r="G199" s="652"/>
      <c r="H199" s="652"/>
      <c r="I199" s="652"/>
      <c r="J199" s="652"/>
      <c r="K199" s="652"/>
      <c r="L199" s="652"/>
      <c r="M199" s="652"/>
      <c r="N199" s="601"/>
      <c r="O199" s="601"/>
      <c r="P199" s="601"/>
      <c r="Q199" s="601"/>
      <c r="R199" s="601"/>
      <c r="S199" s="601"/>
      <c r="T199" s="601"/>
      <c r="V199" s="643"/>
    </row>
    <row r="200" spans="2:22" ht="15">
      <c r="B200" s="649"/>
      <c r="C200" s="650"/>
      <c r="D200" s="651"/>
      <c r="E200" s="651"/>
      <c r="F200" s="652"/>
      <c r="G200" s="652"/>
      <c r="H200" s="652"/>
      <c r="I200" s="652"/>
      <c r="J200" s="652"/>
      <c r="K200" s="652"/>
      <c r="L200" s="652"/>
      <c r="M200" s="652"/>
      <c r="N200" s="601"/>
      <c r="O200" s="601"/>
      <c r="P200" s="601"/>
      <c r="Q200" s="601"/>
      <c r="R200" s="601"/>
      <c r="S200" s="601"/>
      <c r="T200" s="601"/>
      <c r="V200" s="643"/>
    </row>
    <row r="201" spans="2:22" ht="15">
      <c r="B201" s="649"/>
      <c r="C201" s="650"/>
      <c r="D201" s="651"/>
      <c r="E201" s="651"/>
      <c r="F201" s="652"/>
      <c r="G201" s="652"/>
      <c r="H201" s="652"/>
      <c r="I201" s="652"/>
      <c r="J201" s="652"/>
      <c r="K201" s="652"/>
      <c r="L201" s="652"/>
      <c r="M201" s="652"/>
      <c r="N201" s="601"/>
      <c r="O201" s="601"/>
      <c r="P201" s="601"/>
      <c r="Q201" s="601"/>
      <c r="R201" s="601"/>
      <c r="S201" s="601"/>
      <c r="T201" s="601"/>
      <c r="V201" s="643"/>
    </row>
    <row r="202" spans="2:22" ht="15">
      <c r="B202" s="649"/>
      <c r="C202" s="650"/>
      <c r="D202" s="651"/>
      <c r="E202" s="651"/>
      <c r="F202" s="652"/>
      <c r="G202" s="652"/>
      <c r="H202" s="652"/>
      <c r="I202" s="652"/>
      <c r="J202" s="652"/>
      <c r="K202" s="652"/>
      <c r="L202" s="652"/>
      <c r="M202" s="652"/>
      <c r="N202" s="601"/>
      <c r="O202" s="601"/>
      <c r="P202" s="601"/>
      <c r="Q202" s="601"/>
      <c r="R202" s="601"/>
      <c r="S202" s="601"/>
      <c r="T202" s="601"/>
      <c r="V202" s="643"/>
    </row>
    <row r="203" spans="2:22" ht="15">
      <c r="B203" s="649"/>
      <c r="C203" s="650"/>
      <c r="D203" s="651"/>
      <c r="E203" s="651"/>
      <c r="F203" s="652"/>
      <c r="G203" s="652"/>
      <c r="H203" s="652"/>
      <c r="I203" s="652"/>
      <c r="J203" s="652"/>
      <c r="K203" s="652"/>
      <c r="L203" s="652"/>
      <c r="M203" s="652"/>
      <c r="N203" s="601"/>
      <c r="O203" s="601"/>
      <c r="P203" s="601"/>
      <c r="Q203" s="601"/>
      <c r="R203" s="601"/>
      <c r="S203" s="601"/>
      <c r="T203" s="601"/>
      <c r="V203" s="643"/>
    </row>
    <row r="204" spans="2:22" ht="15">
      <c r="B204" s="649"/>
      <c r="C204" s="650"/>
      <c r="D204" s="651"/>
      <c r="E204" s="651"/>
      <c r="F204" s="652"/>
      <c r="G204" s="652"/>
      <c r="H204" s="652"/>
      <c r="I204" s="652"/>
      <c r="J204" s="652"/>
      <c r="K204" s="652"/>
      <c r="L204" s="652"/>
      <c r="M204" s="652"/>
      <c r="N204" s="601"/>
      <c r="O204" s="601"/>
      <c r="P204" s="601"/>
      <c r="Q204" s="601"/>
      <c r="R204" s="601"/>
      <c r="S204" s="601"/>
      <c r="T204" s="601"/>
      <c r="V204" s="643"/>
    </row>
    <row r="205" spans="2:22" ht="15">
      <c r="B205" s="649"/>
      <c r="C205" s="650"/>
      <c r="D205" s="651"/>
      <c r="E205" s="651"/>
      <c r="F205" s="652"/>
      <c r="G205" s="652"/>
      <c r="H205" s="652"/>
      <c r="I205" s="652"/>
      <c r="J205" s="652"/>
      <c r="K205" s="652"/>
      <c r="L205" s="652"/>
      <c r="M205" s="652"/>
      <c r="N205" s="601"/>
      <c r="O205" s="601"/>
      <c r="P205" s="601"/>
      <c r="Q205" s="601"/>
      <c r="R205" s="601"/>
      <c r="S205" s="601"/>
      <c r="T205" s="601"/>
      <c r="V205" s="643"/>
    </row>
    <row r="206" spans="2:22" ht="15">
      <c r="B206" s="649"/>
      <c r="C206" s="650"/>
      <c r="D206" s="651"/>
      <c r="E206" s="651"/>
      <c r="F206" s="652"/>
      <c r="G206" s="652"/>
      <c r="H206" s="652"/>
      <c r="I206" s="652"/>
      <c r="J206" s="652"/>
      <c r="K206" s="652"/>
      <c r="L206" s="652"/>
      <c r="M206" s="652"/>
      <c r="N206" s="601"/>
      <c r="O206" s="601"/>
      <c r="P206" s="601"/>
      <c r="Q206" s="601"/>
      <c r="R206" s="601"/>
      <c r="S206" s="601"/>
      <c r="T206" s="601"/>
      <c r="V206" s="643"/>
    </row>
    <row r="207" spans="2:22" ht="15">
      <c r="B207" s="649"/>
      <c r="C207" s="650"/>
      <c r="D207" s="651"/>
      <c r="E207" s="651"/>
      <c r="F207" s="652"/>
      <c r="G207" s="652"/>
      <c r="H207" s="652"/>
      <c r="I207" s="652"/>
      <c r="J207" s="652"/>
      <c r="K207" s="652"/>
      <c r="L207" s="652"/>
      <c r="M207" s="652"/>
      <c r="N207" s="601"/>
      <c r="O207" s="601"/>
      <c r="P207" s="601"/>
      <c r="Q207" s="601"/>
      <c r="R207" s="601"/>
      <c r="S207" s="601"/>
      <c r="T207" s="601"/>
      <c r="V207" s="643"/>
    </row>
    <row r="208" spans="2:22" ht="15">
      <c r="B208" s="649"/>
      <c r="C208" s="650"/>
      <c r="D208" s="651"/>
      <c r="E208" s="651"/>
      <c r="F208" s="652"/>
      <c r="G208" s="652"/>
      <c r="H208" s="652"/>
      <c r="I208" s="652"/>
      <c r="J208" s="652"/>
      <c r="K208" s="652"/>
      <c r="L208" s="652"/>
      <c r="M208" s="652"/>
      <c r="N208" s="601"/>
      <c r="O208" s="601"/>
      <c r="P208" s="601"/>
      <c r="Q208" s="601"/>
      <c r="R208" s="601"/>
      <c r="S208" s="601"/>
      <c r="T208" s="601"/>
      <c r="V208" s="643"/>
    </row>
    <row r="209" spans="2:22" ht="15">
      <c r="B209" s="649"/>
      <c r="C209" s="650"/>
      <c r="D209" s="651"/>
      <c r="E209" s="651"/>
      <c r="F209" s="652"/>
      <c r="G209" s="652"/>
      <c r="H209" s="652"/>
      <c r="I209" s="652"/>
      <c r="J209" s="652"/>
      <c r="K209" s="652"/>
      <c r="L209" s="652"/>
      <c r="M209" s="652"/>
      <c r="N209" s="601"/>
      <c r="O209" s="601"/>
      <c r="P209" s="601"/>
      <c r="Q209" s="601"/>
      <c r="R209" s="601"/>
      <c r="S209" s="601"/>
      <c r="T209" s="601"/>
      <c r="V209" s="643"/>
    </row>
    <row r="210" spans="2:22" ht="15">
      <c r="B210" s="649"/>
      <c r="C210" s="650"/>
      <c r="D210" s="651"/>
      <c r="E210" s="651"/>
      <c r="F210" s="652"/>
      <c r="G210" s="652"/>
      <c r="H210" s="652"/>
      <c r="I210" s="652"/>
      <c r="J210" s="652"/>
      <c r="K210" s="652"/>
      <c r="L210" s="652"/>
      <c r="M210" s="652"/>
      <c r="N210" s="601"/>
      <c r="O210" s="601"/>
      <c r="P210" s="601"/>
      <c r="Q210" s="601"/>
      <c r="R210" s="601"/>
      <c r="S210" s="601"/>
      <c r="T210" s="601"/>
      <c r="V210" s="643"/>
    </row>
    <row r="211" spans="2:22" ht="15">
      <c r="B211" s="649"/>
      <c r="C211" s="650"/>
      <c r="D211" s="651"/>
      <c r="E211" s="651"/>
      <c r="F211" s="652"/>
      <c r="G211" s="652"/>
      <c r="H211" s="652"/>
      <c r="I211" s="652"/>
      <c r="J211" s="652"/>
      <c r="K211" s="652"/>
      <c r="L211" s="652"/>
      <c r="M211" s="652"/>
      <c r="N211" s="601"/>
      <c r="O211" s="601"/>
      <c r="P211" s="601"/>
      <c r="Q211" s="601"/>
      <c r="R211" s="601"/>
      <c r="S211" s="601"/>
      <c r="T211" s="601"/>
      <c r="V211" s="643"/>
    </row>
    <row r="212" spans="2:22" ht="15">
      <c r="B212" s="649"/>
      <c r="C212" s="650"/>
      <c r="D212" s="651"/>
      <c r="E212" s="651"/>
      <c r="F212" s="652"/>
      <c r="G212" s="652"/>
      <c r="H212" s="652"/>
      <c r="I212" s="652"/>
      <c r="J212" s="652"/>
      <c r="K212" s="652"/>
      <c r="L212" s="652"/>
      <c r="M212" s="652"/>
      <c r="N212" s="601"/>
      <c r="O212" s="601"/>
      <c r="P212" s="601"/>
      <c r="Q212" s="601"/>
      <c r="R212" s="601"/>
      <c r="S212" s="601"/>
      <c r="T212" s="601"/>
      <c r="V212" s="643"/>
    </row>
    <row r="213" spans="2:22" ht="15">
      <c r="B213" s="649"/>
      <c r="C213" s="650"/>
      <c r="D213" s="651"/>
      <c r="E213" s="651"/>
      <c r="F213" s="652"/>
      <c r="G213" s="652"/>
      <c r="H213" s="652"/>
      <c r="I213" s="652"/>
      <c r="J213" s="652"/>
      <c r="K213" s="652"/>
      <c r="L213" s="652"/>
      <c r="M213" s="652"/>
      <c r="N213" s="601"/>
      <c r="O213" s="601"/>
      <c r="P213" s="601"/>
      <c r="Q213" s="601"/>
      <c r="R213" s="601"/>
      <c r="S213" s="601"/>
      <c r="T213" s="601"/>
      <c r="V213" s="643"/>
    </row>
    <row r="214" spans="2:22" ht="15">
      <c r="B214" s="649"/>
      <c r="C214" s="650"/>
      <c r="D214" s="651"/>
      <c r="E214" s="651"/>
      <c r="F214" s="652"/>
      <c r="G214" s="652"/>
      <c r="H214" s="652"/>
      <c r="I214" s="652"/>
      <c r="J214" s="652"/>
      <c r="K214" s="652"/>
      <c r="L214" s="652"/>
      <c r="M214" s="652"/>
      <c r="N214" s="601"/>
      <c r="O214" s="601"/>
      <c r="P214" s="601"/>
      <c r="Q214" s="601"/>
      <c r="R214" s="601"/>
      <c r="S214" s="601"/>
      <c r="T214" s="601"/>
      <c r="V214" s="643"/>
    </row>
    <row r="215" spans="2:22" ht="15">
      <c r="B215" s="649"/>
      <c r="C215" s="650"/>
      <c r="D215" s="651"/>
      <c r="E215" s="651"/>
      <c r="F215" s="652"/>
      <c r="G215" s="652"/>
      <c r="H215" s="652"/>
      <c r="I215" s="652"/>
      <c r="J215" s="652"/>
      <c r="K215" s="652"/>
      <c r="L215" s="652"/>
      <c r="M215" s="652"/>
      <c r="N215" s="601"/>
      <c r="O215" s="601"/>
      <c r="P215" s="601"/>
      <c r="Q215" s="601"/>
      <c r="R215" s="601"/>
      <c r="S215" s="601"/>
      <c r="T215" s="601"/>
      <c r="V215" s="643"/>
    </row>
    <row r="216" spans="2:22" ht="15">
      <c r="B216" s="649"/>
      <c r="C216" s="650"/>
      <c r="D216" s="651"/>
      <c r="E216" s="651"/>
      <c r="F216" s="652"/>
      <c r="G216" s="652"/>
      <c r="H216" s="652"/>
      <c r="I216" s="652"/>
      <c r="J216" s="652"/>
      <c r="K216" s="652"/>
      <c r="L216" s="652"/>
      <c r="M216" s="652"/>
      <c r="N216" s="601"/>
      <c r="O216" s="601"/>
      <c r="P216" s="601"/>
      <c r="Q216" s="601"/>
      <c r="R216" s="601"/>
      <c r="S216" s="601"/>
      <c r="T216" s="601"/>
      <c r="V216" s="643"/>
    </row>
    <row r="217" spans="2:22" ht="15">
      <c r="B217" s="649"/>
      <c r="C217" s="650"/>
      <c r="D217" s="651"/>
      <c r="E217" s="651"/>
      <c r="F217" s="652"/>
      <c r="G217" s="652"/>
      <c r="H217" s="652"/>
      <c r="I217" s="652"/>
      <c r="J217" s="652"/>
      <c r="K217" s="652"/>
      <c r="L217" s="652"/>
      <c r="M217" s="652"/>
      <c r="N217" s="601"/>
      <c r="O217" s="601"/>
      <c r="P217" s="601"/>
      <c r="Q217" s="601"/>
      <c r="R217" s="601"/>
      <c r="S217" s="601"/>
      <c r="T217" s="601"/>
      <c r="V217" s="643"/>
    </row>
    <row r="218" spans="2:22" ht="15">
      <c r="B218" s="649"/>
      <c r="C218" s="650"/>
      <c r="D218" s="651"/>
      <c r="E218" s="651"/>
      <c r="F218" s="652"/>
      <c r="G218" s="652"/>
      <c r="H218" s="652"/>
      <c r="I218" s="652"/>
      <c r="J218" s="652"/>
      <c r="K218" s="652"/>
      <c r="L218" s="652"/>
      <c r="M218" s="652"/>
      <c r="N218" s="601"/>
      <c r="O218" s="601"/>
      <c r="P218" s="601"/>
      <c r="Q218" s="601"/>
      <c r="R218" s="601"/>
      <c r="S218" s="601"/>
      <c r="T218" s="601"/>
      <c r="V218" s="643"/>
    </row>
    <row r="219" spans="2:22" ht="15">
      <c r="B219" s="649"/>
      <c r="C219" s="650"/>
      <c r="D219" s="651"/>
      <c r="E219" s="651"/>
      <c r="F219" s="652"/>
      <c r="G219" s="652"/>
      <c r="H219" s="652"/>
      <c r="I219" s="652"/>
      <c r="J219" s="652"/>
      <c r="K219" s="652"/>
      <c r="L219" s="652"/>
      <c r="M219" s="652"/>
      <c r="N219" s="601"/>
      <c r="O219" s="601"/>
      <c r="P219" s="601"/>
      <c r="Q219" s="601"/>
      <c r="R219" s="601"/>
      <c r="S219" s="601"/>
      <c r="T219" s="601"/>
      <c r="V219" s="643"/>
    </row>
    <row r="220" spans="2:22" ht="15">
      <c r="B220" s="649"/>
      <c r="C220" s="650"/>
      <c r="D220" s="651"/>
      <c r="E220" s="651"/>
      <c r="F220" s="652"/>
      <c r="G220" s="652"/>
      <c r="H220" s="652"/>
      <c r="I220" s="652"/>
      <c r="J220" s="652"/>
      <c r="K220" s="652"/>
      <c r="L220" s="652"/>
      <c r="M220" s="652"/>
      <c r="N220" s="601"/>
      <c r="O220" s="601"/>
      <c r="P220" s="601"/>
      <c r="Q220" s="601"/>
      <c r="R220" s="601"/>
      <c r="S220" s="601"/>
      <c r="T220" s="601"/>
      <c r="V220" s="643"/>
    </row>
    <row r="221" spans="2:22" ht="15">
      <c r="B221" s="649"/>
      <c r="C221" s="650"/>
      <c r="D221" s="651"/>
      <c r="E221" s="651"/>
      <c r="F221" s="652"/>
      <c r="G221" s="652"/>
      <c r="H221" s="652"/>
      <c r="I221" s="652"/>
      <c r="J221" s="652"/>
      <c r="K221" s="652"/>
      <c r="L221" s="652"/>
      <c r="M221" s="652"/>
      <c r="N221" s="601"/>
      <c r="O221" s="601"/>
      <c r="P221" s="601"/>
      <c r="Q221" s="601"/>
      <c r="R221" s="601"/>
      <c r="S221" s="601"/>
      <c r="T221" s="601"/>
      <c r="V221" s="643"/>
    </row>
    <row r="222" spans="2:22" ht="15">
      <c r="B222" s="649"/>
      <c r="C222" s="650"/>
      <c r="D222" s="651"/>
      <c r="E222" s="651"/>
      <c r="F222" s="652"/>
      <c r="G222" s="652"/>
      <c r="H222" s="652"/>
      <c r="I222" s="652"/>
      <c r="J222" s="652"/>
      <c r="K222" s="652"/>
      <c r="L222" s="652"/>
      <c r="M222" s="652"/>
      <c r="N222" s="601"/>
      <c r="O222" s="601"/>
      <c r="P222" s="601"/>
      <c r="Q222" s="601"/>
      <c r="R222" s="601"/>
      <c r="S222" s="601"/>
      <c r="T222" s="601"/>
      <c r="V222" s="643"/>
    </row>
    <row r="223" spans="2:22" ht="15">
      <c r="B223" s="649"/>
      <c r="C223" s="650"/>
      <c r="D223" s="651"/>
      <c r="E223" s="651"/>
      <c r="F223" s="652"/>
      <c r="G223" s="652"/>
      <c r="H223" s="652"/>
      <c r="I223" s="652"/>
      <c r="J223" s="652"/>
      <c r="K223" s="652"/>
      <c r="L223" s="652"/>
      <c r="M223" s="652"/>
      <c r="N223" s="601"/>
      <c r="O223" s="601"/>
      <c r="P223" s="601"/>
      <c r="Q223" s="601"/>
      <c r="R223" s="601"/>
      <c r="S223" s="601"/>
      <c r="T223" s="601"/>
      <c r="V223" s="643"/>
    </row>
    <row r="224" spans="2:22" ht="15">
      <c r="B224" s="649"/>
      <c r="C224" s="650"/>
      <c r="D224" s="651"/>
      <c r="E224" s="651"/>
      <c r="F224" s="652"/>
      <c r="G224" s="652"/>
      <c r="H224" s="652"/>
      <c r="I224" s="652"/>
      <c r="J224" s="652"/>
      <c r="K224" s="652"/>
      <c r="L224" s="652"/>
      <c r="M224" s="652"/>
      <c r="N224" s="601"/>
      <c r="O224" s="601"/>
      <c r="P224" s="601"/>
      <c r="Q224" s="601"/>
      <c r="R224" s="601"/>
      <c r="S224" s="601"/>
      <c r="T224" s="601"/>
      <c r="V224" s="643"/>
    </row>
    <row r="225" spans="2:22" ht="15">
      <c r="B225" s="649"/>
      <c r="C225" s="650"/>
      <c r="D225" s="651"/>
      <c r="E225" s="651"/>
      <c r="F225" s="652"/>
      <c r="G225" s="652"/>
      <c r="H225" s="652"/>
      <c r="I225" s="652"/>
      <c r="J225" s="652"/>
      <c r="K225" s="652"/>
      <c r="L225" s="652"/>
      <c r="M225" s="652"/>
      <c r="N225" s="601"/>
      <c r="O225" s="601"/>
      <c r="P225" s="601"/>
      <c r="Q225" s="601"/>
      <c r="R225" s="601"/>
      <c r="S225" s="601"/>
      <c r="T225" s="601"/>
      <c r="V225" s="643"/>
    </row>
    <row r="226" spans="2:22" ht="15">
      <c r="B226" s="649"/>
      <c r="C226" s="650"/>
      <c r="D226" s="651"/>
      <c r="E226" s="651"/>
      <c r="F226" s="652"/>
      <c r="G226" s="652"/>
      <c r="H226" s="652"/>
      <c r="I226" s="652"/>
      <c r="J226" s="652"/>
      <c r="K226" s="652"/>
      <c r="L226" s="652"/>
      <c r="M226" s="652"/>
      <c r="N226" s="601"/>
      <c r="O226" s="601"/>
      <c r="P226" s="601"/>
      <c r="Q226" s="601"/>
      <c r="R226" s="601"/>
      <c r="S226" s="601"/>
      <c r="T226" s="601"/>
      <c r="V226" s="643"/>
    </row>
    <row r="227" spans="2:22" ht="15">
      <c r="B227" s="649"/>
      <c r="C227" s="650"/>
      <c r="D227" s="651"/>
      <c r="E227" s="651"/>
      <c r="F227" s="652"/>
      <c r="G227" s="652"/>
      <c r="H227" s="652"/>
      <c r="I227" s="652"/>
      <c r="J227" s="652"/>
      <c r="K227" s="652"/>
      <c r="L227" s="652"/>
      <c r="M227" s="652"/>
      <c r="N227" s="601"/>
      <c r="O227" s="601"/>
      <c r="P227" s="601"/>
      <c r="Q227" s="601"/>
      <c r="R227" s="601"/>
      <c r="S227" s="601"/>
      <c r="T227" s="601"/>
      <c r="V227" s="643"/>
    </row>
    <row r="228" spans="2:22" ht="15">
      <c r="B228" s="649"/>
      <c r="C228" s="650"/>
      <c r="D228" s="651"/>
      <c r="E228" s="651"/>
      <c r="F228" s="652"/>
      <c r="G228" s="652"/>
      <c r="H228" s="652"/>
      <c r="I228" s="652"/>
      <c r="J228" s="652"/>
      <c r="K228" s="652"/>
      <c r="L228" s="652"/>
      <c r="M228" s="652"/>
      <c r="N228" s="601"/>
      <c r="O228" s="601"/>
      <c r="P228" s="601"/>
      <c r="Q228" s="601"/>
      <c r="R228" s="601"/>
      <c r="S228" s="601"/>
      <c r="T228" s="601"/>
      <c r="V228" s="643"/>
    </row>
    <row r="229" spans="2:22" ht="15">
      <c r="B229" s="649"/>
      <c r="C229" s="650"/>
      <c r="D229" s="651"/>
      <c r="E229" s="651"/>
      <c r="F229" s="652"/>
      <c r="G229" s="652"/>
      <c r="H229" s="652"/>
      <c r="I229" s="652"/>
      <c r="J229" s="652"/>
      <c r="K229" s="652"/>
      <c r="L229" s="652"/>
      <c r="M229" s="652"/>
      <c r="N229" s="601"/>
      <c r="O229" s="601"/>
      <c r="P229" s="601"/>
      <c r="Q229" s="601"/>
      <c r="R229" s="601"/>
      <c r="S229" s="601"/>
      <c r="T229" s="601"/>
      <c r="V229" s="643"/>
    </row>
    <row r="230" spans="2:22" ht="15">
      <c r="B230" s="649"/>
      <c r="C230" s="650"/>
      <c r="D230" s="651"/>
      <c r="E230" s="651"/>
      <c r="F230" s="652"/>
      <c r="G230" s="652"/>
      <c r="H230" s="652"/>
      <c r="I230" s="652"/>
      <c r="J230" s="652"/>
      <c r="K230" s="652"/>
      <c r="L230" s="652"/>
      <c r="M230" s="652"/>
      <c r="N230" s="601"/>
      <c r="O230" s="601"/>
      <c r="P230" s="601"/>
      <c r="Q230" s="601"/>
      <c r="R230" s="601"/>
      <c r="S230" s="601"/>
      <c r="T230" s="601"/>
      <c r="V230" s="643"/>
    </row>
    <row r="231" spans="2:22" ht="15">
      <c r="B231" s="649"/>
      <c r="C231" s="650"/>
      <c r="D231" s="651"/>
      <c r="E231" s="651"/>
      <c r="F231" s="652"/>
      <c r="G231" s="652"/>
      <c r="H231" s="652"/>
      <c r="I231" s="652"/>
      <c r="J231" s="652"/>
      <c r="K231" s="652"/>
      <c r="L231" s="652"/>
      <c r="M231" s="652"/>
      <c r="N231" s="601"/>
      <c r="O231" s="601"/>
      <c r="P231" s="601"/>
      <c r="Q231" s="601"/>
      <c r="R231" s="601"/>
      <c r="S231" s="601"/>
      <c r="T231" s="601"/>
      <c r="V231" s="643"/>
    </row>
    <row r="232" spans="2:22" ht="15">
      <c r="B232" s="649"/>
      <c r="C232" s="650"/>
      <c r="D232" s="651"/>
      <c r="E232" s="651"/>
      <c r="F232" s="652"/>
      <c r="G232" s="652"/>
      <c r="H232" s="652"/>
      <c r="I232" s="652"/>
      <c r="J232" s="652"/>
      <c r="K232" s="652"/>
      <c r="L232" s="652"/>
      <c r="M232" s="652"/>
      <c r="N232" s="601"/>
      <c r="O232" s="601"/>
      <c r="P232" s="601"/>
      <c r="Q232" s="601"/>
      <c r="R232" s="601"/>
      <c r="S232" s="601"/>
      <c r="T232" s="601"/>
      <c r="V232" s="643"/>
    </row>
    <row r="233" spans="2:22" ht="15">
      <c r="B233" s="649"/>
      <c r="C233" s="650"/>
      <c r="D233" s="651"/>
      <c r="E233" s="651"/>
      <c r="F233" s="652"/>
      <c r="G233" s="652"/>
      <c r="H233" s="652"/>
      <c r="I233" s="652"/>
      <c r="J233" s="652"/>
      <c r="K233" s="652"/>
      <c r="L233" s="652"/>
      <c r="M233" s="652"/>
      <c r="N233" s="601"/>
      <c r="O233" s="601"/>
      <c r="P233" s="601"/>
      <c r="Q233" s="601"/>
      <c r="R233" s="601"/>
      <c r="S233" s="601"/>
      <c r="T233" s="601"/>
      <c r="V233" s="643"/>
    </row>
    <row r="234" spans="2:22" ht="15">
      <c r="B234" s="649"/>
      <c r="C234" s="650"/>
      <c r="D234" s="651"/>
      <c r="E234" s="651"/>
      <c r="F234" s="652"/>
      <c r="G234" s="652"/>
      <c r="H234" s="652"/>
      <c r="I234" s="652"/>
      <c r="J234" s="652"/>
      <c r="K234" s="652"/>
      <c r="L234" s="652"/>
      <c r="M234" s="652"/>
      <c r="N234" s="601"/>
      <c r="O234" s="601"/>
      <c r="P234" s="601"/>
      <c r="Q234" s="601"/>
      <c r="R234" s="601"/>
      <c r="S234" s="601"/>
      <c r="T234" s="601"/>
      <c r="V234" s="643"/>
    </row>
    <row r="235" spans="2:22" ht="15">
      <c r="B235" s="649"/>
      <c r="C235" s="650"/>
      <c r="D235" s="651"/>
      <c r="E235" s="651"/>
      <c r="F235" s="652"/>
      <c r="G235" s="652"/>
      <c r="H235" s="652"/>
      <c r="I235" s="652"/>
      <c r="J235" s="652"/>
      <c r="K235" s="652"/>
      <c r="L235" s="652"/>
      <c r="M235" s="652"/>
      <c r="N235" s="601"/>
      <c r="O235" s="601"/>
      <c r="P235" s="601"/>
      <c r="Q235" s="601"/>
      <c r="R235" s="601"/>
      <c r="S235" s="601"/>
      <c r="T235" s="601"/>
      <c r="V235" s="643"/>
    </row>
    <row r="236" spans="2:22" ht="15">
      <c r="B236" s="649"/>
      <c r="C236" s="650"/>
      <c r="D236" s="651"/>
      <c r="E236" s="651"/>
      <c r="F236" s="652"/>
      <c r="G236" s="652"/>
      <c r="H236" s="652"/>
      <c r="I236" s="652"/>
      <c r="J236" s="652"/>
      <c r="K236" s="652"/>
      <c r="L236" s="652"/>
      <c r="M236" s="652"/>
      <c r="N236" s="601"/>
      <c r="O236" s="601"/>
      <c r="P236" s="601"/>
      <c r="Q236" s="601"/>
      <c r="R236" s="601"/>
      <c r="S236" s="601"/>
      <c r="T236" s="601"/>
      <c r="V236" s="643"/>
    </row>
    <row r="237" spans="2:22" ht="15">
      <c r="B237" s="649"/>
      <c r="C237" s="650"/>
      <c r="D237" s="651"/>
      <c r="E237" s="651"/>
      <c r="F237" s="652"/>
      <c r="G237" s="652"/>
      <c r="H237" s="652"/>
      <c r="I237" s="652"/>
      <c r="J237" s="652"/>
      <c r="K237" s="652"/>
      <c r="L237" s="652"/>
      <c r="M237" s="652"/>
      <c r="N237" s="601"/>
      <c r="O237" s="601"/>
      <c r="P237" s="601"/>
      <c r="Q237" s="601"/>
      <c r="R237" s="601"/>
      <c r="S237" s="601"/>
      <c r="T237" s="601"/>
      <c r="V237" s="643"/>
    </row>
    <row r="238" spans="2:22" ht="15">
      <c r="B238" s="649"/>
      <c r="C238" s="650"/>
      <c r="D238" s="651"/>
      <c r="E238" s="651"/>
      <c r="F238" s="652"/>
      <c r="G238" s="652"/>
      <c r="H238" s="652"/>
      <c r="I238" s="652"/>
      <c r="J238" s="652"/>
      <c r="K238" s="652"/>
      <c r="L238" s="652"/>
      <c r="M238" s="652"/>
      <c r="N238" s="601"/>
      <c r="O238" s="601"/>
      <c r="P238" s="601"/>
      <c r="Q238" s="601"/>
      <c r="R238" s="601"/>
      <c r="S238" s="601"/>
      <c r="T238" s="601"/>
      <c r="V238" s="643"/>
    </row>
    <row r="239" spans="2:22" ht="15">
      <c r="B239" s="649"/>
      <c r="C239" s="650"/>
      <c r="D239" s="651"/>
      <c r="E239" s="651"/>
      <c r="F239" s="652"/>
      <c r="G239" s="652"/>
      <c r="H239" s="652"/>
      <c r="I239" s="652"/>
      <c r="J239" s="652"/>
      <c r="K239" s="652"/>
      <c r="L239" s="652"/>
      <c r="M239" s="652"/>
      <c r="N239" s="601"/>
      <c r="O239" s="601"/>
      <c r="P239" s="601"/>
      <c r="Q239" s="601"/>
      <c r="R239" s="601"/>
      <c r="S239" s="601"/>
      <c r="T239" s="601"/>
      <c r="V239" s="643"/>
    </row>
    <row r="240" spans="2:22" ht="15">
      <c r="B240" s="649"/>
      <c r="C240" s="650"/>
      <c r="D240" s="651"/>
      <c r="E240" s="651"/>
      <c r="F240" s="652"/>
      <c r="G240" s="652"/>
      <c r="H240" s="652"/>
      <c r="I240" s="652"/>
      <c r="J240" s="652"/>
      <c r="K240" s="652"/>
      <c r="L240" s="652"/>
      <c r="M240" s="652"/>
      <c r="N240" s="601"/>
      <c r="O240" s="601"/>
      <c r="P240" s="601"/>
      <c r="Q240" s="601"/>
      <c r="R240" s="601"/>
      <c r="S240" s="601"/>
      <c r="T240" s="601"/>
      <c r="V240" s="643"/>
    </row>
    <row r="241" spans="2:22" ht="15">
      <c r="B241" s="649"/>
      <c r="C241" s="650"/>
      <c r="D241" s="651"/>
      <c r="E241" s="651"/>
      <c r="F241" s="652"/>
      <c r="G241" s="652"/>
      <c r="H241" s="652"/>
      <c r="I241" s="652"/>
      <c r="J241" s="652"/>
      <c r="K241" s="652"/>
      <c r="L241" s="652"/>
      <c r="M241" s="652"/>
      <c r="N241" s="601"/>
      <c r="O241" s="601"/>
      <c r="P241" s="601"/>
      <c r="Q241" s="601"/>
      <c r="R241" s="601"/>
      <c r="S241" s="601"/>
      <c r="T241" s="601"/>
      <c r="V241" s="643"/>
    </row>
    <row r="242" spans="2:22" ht="15">
      <c r="B242" s="649"/>
      <c r="C242" s="650"/>
      <c r="D242" s="651"/>
      <c r="E242" s="651"/>
      <c r="F242" s="652"/>
      <c r="G242" s="652"/>
      <c r="H242" s="652"/>
      <c r="I242" s="652"/>
      <c r="J242" s="652"/>
      <c r="K242" s="652"/>
      <c r="L242" s="652"/>
      <c r="M242" s="652"/>
      <c r="N242" s="601"/>
      <c r="O242" s="601"/>
      <c r="P242" s="601"/>
      <c r="Q242" s="601"/>
      <c r="R242" s="601"/>
      <c r="S242" s="601"/>
      <c r="T242" s="601"/>
      <c r="V242" s="643"/>
    </row>
    <row r="243" spans="2:22" ht="15">
      <c r="B243" s="649"/>
      <c r="C243" s="650"/>
      <c r="D243" s="651"/>
      <c r="E243" s="651"/>
      <c r="F243" s="652"/>
      <c r="G243" s="652"/>
      <c r="H243" s="652"/>
      <c r="I243" s="652"/>
      <c r="J243" s="652"/>
      <c r="K243" s="652"/>
      <c r="L243" s="652"/>
      <c r="M243" s="652"/>
      <c r="N243" s="601"/>
      <c r="O243" s="601"/>
      <c r="P243" s="601"/>
      <c r="Q243" s="601"/>
      <c r="R243" s="601"/>
      <c r="S243" s="601"/>
      <c r="T243" s="601"/>
      <c r="V243" s="643"/>
    </row>
    <row r="244" spans="2:22" ht="15">
      <c r="B244" s="649"/>
      <c r="C244" s="650"/>
      <c r="D244" s="651"/>
      <c r="E244" s="651"/>
      <c r="F244" s="652"/>
      <c r="G244" s="652"/>
      <c r="H244" s="652"/>
      <c r="I244" s="652"/>
      <c r="J244" s="652"/>
      <c r="K244" s="652"/>
      <c r="L244" s="652"/>
      <c r="M244" s="652"/>
      <c r="N244" s="601"/>
      <c r="O244" s="601"/>
      <c r="P244" s="601"/>
      <c r="Q244" s="601"/>
      <c r="R244" s="601"/>
      <c r="S244" s="601"/>
      <c r="T244" s="601"/>
      <c r="V244" s="643"/>
    </row>
    <row r="245" spans="2:22" ht="15">
      <c r="B245" s="649"/>
      <c r="C245" s="650"/>
      <c r="D245" s="651"/>
      <c r="E245" s="651"/>
      <c r="F245" s="652"/>
      <c r="G245" s="652"/>
      <c r="H245" s="652"/>
      <c r="I245" s="652"/>
      <c r="J245" s="652"/>
      <c r="K245" s="652"/>
      <c r="L245" s="652"/>
      <c r="M245" s="652"/>
      <c r="N245" s="601"/>
      <c r="O245" s="601"/>
      <c r="P245" s="601"/>
      <c r="Q245" s="601"/>
      <c r="R245" s="601"/>
      <c r="S245" s="601"/>
      <c r="T245" s="601"/>
      <c r="V245" s="643"/>
    </row>
    <row r="246" spans="2:22" ht="15">
      <c r="B246" s="649"/>
      <c r="C246" s="650"/>
      <c r="D246" s="651"/>
      <c r="E246" s="651"/>
      <c r="F246" s="652"/>
      <c r="G246" s="652"/>
      <c r="H246" s="652"/>
      <c r="I246" s="652"/>
      <c r="J246" s="652"/>
      <c r="K246" s="652"/>
      <c r="L246" s="652"/>
      <c r="M246" s="652"/>
      <c r="N246" s="601"/>
      <c r="O246" s="601"/>
      <c r="P246" s="601"/>
      <c r="Q246" s="601"/>
      <c r="R246" s="601"/>
      <c r="S246" s="601"/>
      <c r="T246" s="601"/>
      <c r="V246" s="643"/>
    </row>
    <row r="247" spans="2:22" ht="15">
      <c r="B247" s="649"/>
      <c r="C247" s="650"/>
      <c r="D247" s="651"/>
      <c r="E247" s="651"/>
      <c r="F247" s="652"/>
      <c r="G247" s="652"/>
      <c r="H247" s="652"/>
      <c r="I247" s="652"/>
      <c r="J247" s="652"/>
      <c r="K247" s="652"/>
      <c r="L247" s="652"/>
      <c r="M247" s="652"/>
      <c r="N247" s="601"/>
      <c r="O247" s="601"/>
      <c r="P247" s="601"/>
      <c r="Q247" s="601"/>
      <c r="R247" s="601"/>
      <c r="S247" s="601"/>
      <c r="T247" s="601"/>
      <c r="V247" s="643"/>
    </row>
    <row r="248" spans="2:22" ht="15">
      <c r="B248" s="649"/>
      <c r="C248" s="650"/>
      <c r="D248" s="651"/>
      <c r="E248" s="651"/>
      <c r="F248" s="652"/>
      <c r="G248" s="652"/>
      <c r="H248" s="652"/>
      <c r="I248" s="652"/>
      <c r="J248" s="652"/>
      <c r="K248" s="652"/>
      <c r="L248" s="652"/>
      <c r="M248" s="652"/>
      <c r="N248" s="601"/>
      <c r="O248" s="601"/>
      <c r="P248" s="601"/>
      <c r="Q248" s="601"/>
      <c r="R248" s="601"/>
      <c r="S248" s="601"/>
      <c r="T248" s="601"/>
      <c r="V248" s="643"/>
    </row>
    <row r="249" spans="2:22" ht="15">
      <c r="B249" s="649"/>
      <c r="C249" s="650"/>
      <c r="D249" s="651"/>
      <c r="E249" s="651"/>
      <c r="F249" s="652"/>
      <c r="G249" s="652"/>
      <c r="H249" s="652"/>
      <c r="I249" s="652"/>
      <c r="J249" s="652"/>
      <c r="K249" s="652"/>
      <c r="L249" s="652"/>
      <c r="M249" s="652"/>
      <c r="N249" s="601"/>
      <c r="O249" s="601"/>
      <c r="P249" s="601"/>
      <c r="Q249" s="601"/>
      <c r="R249" s="601"/>
      <c r="S249" s="601"/>
      <c r="T249" s="601"/>
      <c r="V249" s="643"/>
    </row>
    <row r="250" spans="2:22" ht="15">
      <c r="B250" s="649"/>
      <c r="C250" s="650"/>
      <c r="D250" s="651"/>
      <c r="E250" s="651"/>
      <c r="F250" s="652"/>
      <c r="G250" s="652"/>
      <c r="H250" s="652"/>
      <c r="I250" s="652"/>
      <c r="J250" s="652"/>
      <c r="K250" s="652"/>
      <c r="L250" s="652"/>
      <c r="M250" s="652"/>
      <c r="N250" s="601"/>
      <c r="O250" s="601"/>
      <c r="P250" s="601"/>
      <c r="Q250" s="601"/>
      <c r="R250" s="601"/>
      <c r="S250" s="601"/>
      <c r="T250" s="601"/>
      <c r="V250" s="643"/>
    </row>
    <row r="251" spans="2:22" ht="15">
      <c r="B251" s="649"/>
      <c r="C251" s="650"/>
      <c r="D251" s="651"/>
      <c r="E251" s="651"/>
      <c r="F251" s="652"/>
      <c r="G251" s="652"/>
      <c r="H251" s="652"/>
      <c r="I251" s="652"/>
      <c r="J251" s="652"/>
      <c r="K251" s="652"/>
      <c r="L251" s="652"/>
      <c r="M251" s="652"/>
      <c r="N251" s="601"/>
      <c r="O251" s="601"/>
      <c r="P251" s="601"/>
      <c r="Q251" s="601"/>
      <c r="R251" s="601"/>
      <c r="S251" s="601"/>
      <c r="T251" s="601"/>
      <c r="V251" s="643"/>
    </row>
    <row r="252" spans="2:22" ht="15">
      <c r="B252" s="649"/>
      <c r="C252" s="650"/>
      <c r="D252" s="651"/>
      <c r="E252" s="651"/>
      <c r="F252" s="652"/>
      <c r="G252" s="652"/>
      <c r="H252" s="652"/>
      <c r="I252" s="652"/>
      <c r="J252" s="652"/>
      <c r="K252" s="652"/>
      <c r="L252" s="652"/>
      <c r="M252" s="652"/>
      <c r="N252" s="601"/>
      <c r="O252" s="601"/>
      <c r="P252" s="601"/>
      <c r="Q252" s="601"/>
      <c r="R252" s="601"/>
      <c r="S252" s="601"/>
      <c r="T252" s="601"/>
      <c r="V252" s="643"/>
    </row>
    <row r="253" spans="2:22" ht="15">
      <c r="B253" s="649"/>
      <c r="C253" s="650"/>
      <c r="D253" s="651"/>
      <c r="E253" s="651"/>
      <c r="F253" s="652"/>
      <c r="G253" s="652"/>
      <c r="H253" s="652"/>
      <c r="I253" s="652"/>
      <c r="J253" s="652"/>
      <c r="K253" s="652"/>
      <c r="L253" s="652"/>
      <c r="M253" s="652"/>
      <c r="N253" s="601"/>
      <c r="O253" s="601"/>
      <c r="P253" s="601"/>
      <c r="Q253" s="601"/>
      <c r="R253" s="601"/>
      <c r="S253" s="601"/>
      <c r="T253" s="601"/>
      <c r="V253" s="643"/>
    </row>
    <row r="254" spans="2:22" ht="15">
      <c r="B254" s="649"/>
      <c r="C254" s="650"/>
      <c r="D254" s="651"/>
      <c r="E254" s="651"/>
      <c r="F254" s="652"/>
      <c r="G254" s="652"/>
      <c r="H254" s="652"/>
      <c r="I254" s="652"/>
      <c r="J254" s="652"/>
      <c r="K254" s="652"/>
      <c r="L254" s="652"/>
      <c r="M254" s="652"/>
      <c r="N254" s="601"/>
      <c r="O254" s="601"/>
      <c r="P254" s="601"/>
      <c r="Q254" s="601"/>
      <c r="R254" s="601"/>
      <c r="S254" s="601"/>
      <c r="T254" s="601"/>
      <c r="V254" s="643"/>
    </row>
    <row r="255" spans="7:17" ht="15">
      <c r="G255" s="652"/>
      <c r="H255" s="652"/>
      <c r="I255" s="652"/>
      <c r="J255" s="652"/>
      <c r="K255" s="652"/>
      <c r="L255" s="652"/>
      <c r="M255" s="652"/>
      <c r="N255" s="601"/>
      <c r="O255" s="601"/>
      <c r="P255" s="601"/>
      <c r="Q255" s="601"/>
    </row>
    <row r="256" spans="7:17" ht="15">
      <c r="G256" s="652"/>
      <c r="H256" s="652"/>
      <c r="I256" s="652"/>
      <c r="J256" s="652"/>
      <c r="K256" s="652"/>
      <c r="L256" s="652"/>
      <c r="M256" s="652"/>
      <c r="N256" s="601"/>
      <c r="O256" s="601"/>
      <c r="P256" s="601"/>
      <c r="Q256" s="601"/>
    </row>
    <row r="257" spans="7:17" ht="15">
      <c r="G257" s="652"/>
      <c r="H257" s="652"/>
      <c r="I257" s="652"/>
      <c r="J257" s="652"/>
      <c r="K257" s="652"/>
      <c r="L257" s="652"/>
      <c r="M257" s="652"/>
      <c r="N257" s="601"/>
      <c r="O257" s="601"/>
      <c r="P257" s="601"/>
      <c r="Q257" s="601"/>
    </row>
    <row r="258" spans="7:17" ht="15">
      <c r="G258" s="652"/>
      <c r="H258" s="652"/>
      <c r="I258" s="652"/>
      <c r="J258" s="652"/>
      <c r="K258" s="652"/>
      <c r="L258" s="652"/>
      <c r="M258" s="652"/>
      <c r="N258" s="601"/>
      <c r="O258" s="601"/>
      <c r="P258" s="601"/>
      <c r="Q258" s="601"/>
    </row>
    <row r="259" spans="7:17" ht="15">
      <c r="G259" s="652"/>
      <c r="H259" s="652"/>
      <c r="I259" s="652"/>
      <c r="J259" s="652"/>
      <c r="K259" s="652"/>
      <c r="L259" s="652"/>
      <c r="M259" s="652"/>
      <c r="N259" s="601"/>
      <c r="O259" s="601"/>
      <c r="P259" s="601"/>
      <c r="Q259" s="601"/>
    </row>
    <row r="260" spans="7:17" ht="15">
      <c r="G260" s="652"/>
      <c r="H260" s="652"/>
      <c r="I260" s="652"/>
      <c r="J260" s="652"/>
      <c r="K260" s="652"/>
      <c r="L260" s="652"/>
      <c r="M260" s="652"/>
      <c r="N260" s="601"/>
      <c r="O260" s="601"/>
      <c r="P260" s="601"/>
      <c r="Q260" s="601"/>
    </row>
    <row r="261" spans="7:17" ht="15">
      <c r="G261" s="652"/>
      <c r="H261" s="652"/>
      <c r="I261" s="652"/>
      <c r="J261" s="652"/>
      <c r="K261" s="652"/>
      <c r="L261" s="652"/>
      <c r="M261" s="652"/>
      <c r="N261" s="601"/>
      <c r="O261" s="601"/>
      <c r="P261" s="601"/>
      <c r="Q261" s="601"/>
    </row>
    <row r="262" spans="7:17" ht="15">
      <c r="G262" s="652"/>
      <c r="H262" s="652"/>
      <c r="I262" s="652"/>
      <c r="J262" s="652"/>
      <c r="K262" s="652"/>
      <c r="L262" s="652"/>
      <c r="M262" s="652"/>
      <c r="N262" s="601"/>
      <c r="O262" s="601"/>
      <c r="P262" s="601"/>
      <c r="Q262" s="601"/>
    </row>
    <row r="263" spans="7:17" ht="15">
      <c r="G263" s="652"/>
      <c r="H263" s="652"/>
      <c r="I263" s="652"/>
      <c r="J263" s="652"/>
      <c r="K263" s="652"/>
      <c r="L263" s="652"/>
      <c r="M263" s="652"/>
      <c r="N263" s="601"/>
      <c r="O263" s="601"/>
      <c r="P263" s="601"/>
      <c r="Q263" s="601"/>
    </row>
    <row r="264" spans="7:17" ht="15">
      <c r="G264" s="652"/>
      <c r="H264" s="652"/>
      <c r="I264" s="652"/>
      <c r="J264" s="652"/>
      <c r="K264" s="652"/>
      <c r="L264" s="652"/>
      <c r="M264" s="652"/>
      <c r="N264" s="601"/>
      <c r="O264" s="601"/>
      <c r="P264" s="601"/>
      <c r="Q264" s="601"/>
    </row>
    <row r="265" spans="7:17" ht="15">
      <c r="G265" s="652"/>
      <c r="H265" s="652"/>
      <c r="I265" s="652"/>
      <c r="J265" s="652"/>
      <c r="K265" s="652"/>
      <c r="L265" s="652"/>
      <c r="M265" s="652"/>
      <c r="N265" s="601"/>
      <c r="O265" s="601"/>
      <c r="P265" s="601"/>
      <c r="Q265" s="601"/>
    </row>
    <row r="266" spans="7:17" ht="15">
      <c r="G266" s="652"/>
      <c r="H266" s="652"/>
      <c r="I266" s="652"/>
      <c r="J266" s="652"/>
      <c r="K266" s="652"/>
      <c r="L266" s="652"/>
      <c r="M266" s="652"/>
      <c r="N266" s="601"/>
      <c r="O266" s="601"/>
      <c r="P266" s="601"/>
      <c r="Q266" s="601"/>
    </row>
    <row r="267" spans="7:17" ht="15">
      <c r="G267" s="652"/>
      <c r="H267" s="652"/>
      <c r="I267" s="652"/>
      <c r="J267" s="652"/>
      <c r="K267" s="652"/>
      <c r="L267" s="652"/>
      <c r="M267" s="652"/>
      <c r="N267" s="601"/>
      <c r="O267" s="601"/>
      <c r="P267" s="601"/>
      <c r="Q267" s="601"/>
    </row>
    <row r="268" spans="7:17" ht="15">
      <c r="G268" s="652"/>
      <c r="H268" s="652"/>
      <c r="I268" s="652"/>
      <c r="J268" s="652"/>
      <c r="K268" s="652"/>
      <c r="L268" s="652"/>
      <c r="M268" s="652"/>
      <c r="N268" s="601"/>
      <c r="O268" s="601"/>
      <c r="P268" s="601"/>
      <c r="Q268" s="601"/>
    </row>
    <row r="269" spans="7:17" ht="15">
      <c r="G269" s="652"/>
      <c r="H269" s="652"/>
      <c r="I269" s="652"/>
      <c r="J269" s="652"/>
      <c r="K269" s="652"/>
      <c r="L269" s="652"/>
      <c r="M269" s="652"/>
      <c r="N269" s="601"/>
      <c r="O269" s="601"/>
      <c r="P269" s="601"/>
      <c r="Q269" s="601"/>
    </row>
    <row r="270" spans="7:17" ht="15">
      <c r="G270" s="652"/>
      <c r="H270" s="652"/>
      <c r="I270" s="652"/>
      <c r="J270" s="652"/>
      <c r="K270" s="652"/>
      <c r="L270" s="652"/>
      <c r="M270" s="652"/>
      <c r="N270" s="601"/>
      <c r="O270" s="601"/>
      <c r="P270" s="601"/>
      <c r="Q270" s="601"/>
    </row>
    <row r="271" spans="7:17" ht="15">
      <c r="G271" s="652"/>
      <c r="H271" s="652"/>
      <c r="I271" s="652"/>
      <c r="J271" s="652"/>
      <c r="K271" s="652"/>
      <c r="L271" s="652"/>
      <c r="M271" s="652"/>
      <c r="N271" s="601"/>
      <c r="O271" s="601"/>
      <c r="P271" s="601"/>
      <c r="Q271" s="601"/>
    </row>
    <row r="272" spans="7:17" ht="15">
      <c r="G272" s="652"/>
      <c r="H272" s="652"/>
      <c r="I272" s="652"/>
      <c r="J272" s="652"/>
      <c r="K272" s="652"/>
      <c r="L272" s="652"/>
      <c r="M272" s="652"/>
      <c r="N272" s="601"/>
      <c r="O272" s="601"/>
      <c r="P272" s="601"/>
      <c r="Q272" s="601"/>
    </row>
    <row r="273" spans="7:17" ht="15">
      <c r="G273" s="652"/>
      <c r="H273" s="652"/>
      <c r="I273" s="652"/>
      <c r="J273" s="652"/>
      <c r="K273" s="652"/>
      <c r="L273" s="652"/>
      <c r="M273" s="652"/>
      <c r="N273" s="601"/>
      <c r="O273" s="601"/>
      <c r="P273" s="601"/>
      <c r="Q273" s="601"/>
    </row>
    <row r="274" spans="7:17" ht="15">
      <c r="G274" s="652"/>
      <c r="H274" s="652"/>
      <c r="I274" s="652"/>
      <c r="J274" s="652"/>
      <c r="K274" s="652"/>
      <c r="L274" s="652"/>
      <c r="M274" s="652"/>
      <c r="N274" s="601"/>
      <c r="O274" s="601"/>
      <c r="P274" s="601"/>
      <c r="Q274" s="601"/>
    </row>
    <row r="275" spans="7:17" ht="15">
      <c r="G275" s="652"/>
      <c r="H275" s="652"/>
      <c r="I275" s="652"/>
      <c r="J275" s="652"/>
      <c r="K275" s="652"/>
      <c r="L275" s="652"/>
      <c r="M275" s="652"/>
      <c r="N275" s="601"/>
      <c r="O275" s="601"/>
      <c r="P275" s="601"/>
      <c r="Q275" s="601"/>
    </row>
    <row r="276" spans="7:17" ht="15">
      <c r="G276" s="652"/>
      <c r="H276" s="652"/>
      <c r="I276" s="652"/>
      <c r="J276" s="652"/>
      <c r="K276" s="652"/>
      <c r="L276" s="652"/>
      <c r="M276" s="652"/>
      <c r="N276" s="601"/>
      <c r="O276" s="601"/>
      <c r="P276" s="601"/>
      <c r="Q276" s="601"/>
    </row>
    <row r="277" spans="7:17" ht="15">
      <c r="G277" s="652"/>
      <c r="H277" s="652"/>
      <c r="I277" s="652"/>
      <c r="J277" s="652"/>
      <c r="K277" s="652"/>
      <c r="L277" s="652"/>
      <c r="M277" s="652"/>
      <c r="N277" s="601"/>
      <c r="O277" s="601"/>
      <c r="P277" s="601"/>
      <c r="Q277" s="601"/>
    </row>
    <row r="278" spans="7:17" ht="15">
      <c r="G278" s="652"/>
      <c r="H278" s="652"/>
      <c r="I278" s="652"/>
      <c r="J278" s="652"/>
      <c r="K278" s="652"/>
      <c r="L278" s="652"/>
      <c r="M278" s="652"/>
      <c r="N278" s="601"/>
      <c r="O278" s="601"/>
      <c r="P278" s="601"/>
      <c r="Q278" s="601"/>
    </row>
    <row r="279" spans="7:17" ht="15">
      <c r="G279" s="652"/>
      <c r="H279" s="652"/>
      <c r="I279" s="652"/>
      <c r="J279" s="652"/>
      <c r="K279" s="652"/>
      <c r="L279" s="652"/>
      <c r="M279" s="652"/>
      <c r="N279" s="601"/>
      <c r="O279" s="601"/>
      <c r="P279" s="601"/>
      <c r="Q279" s="601"/>
    </row>
    <row r="280" spans="7:17" ht="15">
      <c r="G280" s="652"/>
      <c r="H280" s="652"/>
      <c r="I280" s="652"/>
      <c r="J280" s="652"/>
      <c r="K280" s="652"/>
      <c r="L280" s="652"/>
      <c r="M280" s="652"/>
      <c r="N280" s="601"/>
      <c r="O280" s="601"/>
      <c r="P280" s="601"/>
      <c r="Q280" s="601"/>
    </row>
    <row r="281" spans="7:17" ht="15">
      <c r="G281" s="652"/>
      <c r="H281" s="652"/>
      <c r="I281" s="652"/>
      <c r="J281" s="652"/>
      <c r="K281" s="652"/>
      <c r="L281" s="652"/>
      <c r="M281" s="652"/>
      <c r="N281" s="601"/>
      <c r="O281" s="601"/>
      <c r="P281" s="601"/>
      <c r="Q281" s="601"/>
    </row>
    <row r="282" spans="7:17" ht="15">
      <c r="G282" s="652"/>
      <c r="H282" s="652"/>
      <c r="I282" s="652"/>
      <c r="J282" s="652"/>
      <c r="K282" s="652"/>
      <c r="L282" s="652"/>
      <c r="M282" s="652"/>
      <c r="N282" s="601"/>
      <c r="O282" s="601"/>
      <c r="P282" s="601"/>
      <c r="Q282" s="601"/>
    </row>
    <row r="283" spans="7:17" ht="15">
      <c r="G283" s="652"/>
      <c r="H283" s="652"/>
      <c r="I283" s="652"/>
      <c r="J283" s="652"/>
      <c r="K283" s="652"/>
      <c r="L283" s="652"/>
      <c r="M283" s="652"/>
      <c r="N283" s="601"/>
      <c r="O283" s="601"/>
      <c r="P283" s="601"/>
      <c r="Q283" s="601"/>
    </row>
    <row r="284" spans="7:17" ht="15">
      <c r="G284" s="652"/>
      <c r="H284" s="652"/>
      <c r="I284" s="652"/>
      <c r="J284" s="652"/>
      <c r="K284" s="652"/>
      <c r="L284" s="652"/>
      <c r="M284" s="652"/>
      <c r="N284" s="601"/>
      <c r="O284" s="601"/>
      <c r="P284" s="601"/>
      <c r="Q284" s="601"/>
    </row>
    <row r="285" spans="7:17" ht="15">
      <c r="G285" s="652"/>
      <c r="H285" s="652"/>
      <c r="I285" s="652"/>
      <c r="J285" s="652"/>
      <c r="K285" s="652"/>
      <c r="L285" s="652"/>
      <c r="M285" s="652"/>
      <c r="N285" s="601"/>
      <c r="O285" s="601"/>
      <c r="P285" s="601"/>
      <c r="Q285" s="601"/>
    </row>
    <row r="286" spans="7:17" ht="15">
      <c r="G286" s="652"/>
      <c r="H286" s="652"/>
      <c r="I286" s="652"/>
      <c r="J286" s="652"/>
      <c r="K286" s="652"/>
      <c r="L286" s="652"/>
      <c r="M286" s="652"/>
      <c r="N286" s="601"/>
      <c r="O286" s="601"/>
      <c r="P286" s="601"/>
      <c r="Q286" s="601"/>
    </row>
    <row r="287" spans="7:17" ht="15">
      <c r="G287" s="652"/>
      <c r="H287" s="652"/>
      <c r="I287" s="652"/>
      <c r="J287" s="652"/>
      <c r="K287" s="652"/>
      <c r="L287" s="652"/>
      <c r="M287" s="652"/>
      <c r="N287" s="601"/>
      <c r="O287" s="601"/>
      <c r="P287" s="601"/>
      <c r="Q287" s="601"/>
    </row>
    <row r="288" spans="7:17" ht="15">
      <c r="G288" s="652"/>
      <c r="H288" s="652"/>
      <c r="I288" s="652"/>
      <c r="J288" s="652"/>
      <c r="K288" s="652"/>
      <c r="L288" s="652"/>
      <c r="M288" s="652"/>
      <c r="N288" s="601"/>
      <c r="O288" s="601"/>
      <c r="P288" s="601"/>
      <c r="Q288" s="601"/>
    </row>
    <row r="289" spans="7:17" ht="15">
      <c r="G289" s="652"/>
      <c r="H289" s="652"/>
      <c r="I289" s="652"/>
      <c r="J289" s="652"/>
      <c r="K289" s="652"/>
      <c r="L289" s="652"/>
      <c r="M289" s="652"/>
      <c r="N289" s="601"/>
      <c r="O289" s="601"/>
      <c r="P289" s="601"/>
      <c r="Q289" s="601"/>
    </row>
    <row r="290" spans="7:17" ht="15">
      <c r="G290" s="652"/>
      <c r="H290" s="652"/>
      <c r="I290" s="652"/>
      <c r="J290" s="652"/>
      <c r="K290" s="652"/>
      <c r="L290" s="652"/>
      <c r="M290" s="652"/>
      <c r="N290" s="601"/>
      <c r="O290" s="601"/>
      <c r="P290" s="601"/>
      <c r="Q290" s="601"/>
    </row>
    <row r="291" spans="7:17" ht="15">
      <c r="G291" s="652"/>
      <c r="H291" s="652"/>
      <c r="I291" s="652"/>
      <c r="J291" s="652"/>
      <c r="K291" s="652"/>
      <c r="L291" s="652"/>
      <c r="M291" s="652"/>
      <c r="N291" s="601"/>
      <c r="O291" s="601"/>
      <c r="P291" s="601"/>
      <c r="Q291" s="601"/>
    </row>
    <row r="292" spans="7:17" ht="15">
      <c r="G292" s="652"/>
      <c r="H292" s="652"/>
      <c r="I292" s="652"/>
      <c r="J292" s="652"/>
      <c r="K292" s="652"/>
      <c r="L292" s="652"/>
      <c r="M292" s="652"/>
      <c r="N292" s="601"/>
      <c r="O292" s="601"/>
      <c r="P292" s="601"/>
      <c r="Q292" s="601"/>
    </row>
    <row r="293" spans="7:17" ht="15">
      <c r="G293" s="652"/>
      <c r="H293" s="652"/>
      <c r="I293" s="652"/>
      <c r="J293" s="652"/>
      <c r="K293" s="652"/>
      <c r="L293" s="652"/>
      <c r="M293" s="652"/>
      <c r="N293" s="601"/>
      <c r="O293" s="601"/>
      <c r="P293" s="601"/>
      <c r="Q293" s="601"/>
    </row>
    <row r="294" spans="7:17" ht="15">
      <c r="G294" s="652"/>
      <c r="H294" s="652"/>
      <c r="I294" s="652"/>
      <c r="J294" s="652"/>
      <c r="K294" s="652"/>
      <c r="L294" s="652"/>
      <c r="M294" s="652"/>
      <c r="N294" s="601"/>
      <c r="O294" s="601"/>
      <c r="P294" s="601"/>
      <c r="Q294" s="601"/>
    </row>
    <row r="295" spans="7:17" ht="15">
      <c r="G295" s="652"/>
      <c r="H295" s="652"/>
      <c r="I295" s="652"/>
      <c r="J295" s="652"/>
      <c r="K295" s="652"/>
      <c r="L295" s="652"/>
      <c r="M295" s="652"/>
      <c r="N295" s="601"/>
      <c r="O295" s="601"/>
      <c r="P295" s="601"/>
      <c r="Q295" s="601"/>
    </row>
    <row r="296" spans="7:17" ht="15">
      <c r="G296" s="652"/>
      <c r="H296" s="652"/>
      <c r="I296" s="652"/>
      <c r="J296" s="652"/>
      <c r="K296" s="652"/>
      <c r="L296" s="652"/>
      <c r="M296" s="652"/>
      <c r="N296" s="601"/>
      <c r="O296" s="601"/>
      <c r="P296" s="601"/>
      <c r="Q296" s="601"/>
    </row>
    <row r="297" spans="7:17" ht="15">
      <c r="G297" s="652"/>
      <c r="H297" s="652"/>
      <c r="I297" s="652"/>
      <c r="J297" s="652"/>
      <c r="K297" s="652"/>
      <c r="L297" s="652"/>
      <c r="M297" s="652"/>
      <c r="N297" s="601"/>
      <c r="O297" s="601"/>
      <c r="P297" s="601"/>
      <c r="Q297" s="601"/>
    </row>
    <row r="298" spans="7:17" ht="15">
      <c r="G298" s="652"/>
      <c r="H298" s="652"/>
      <c r="I298" s="652"/>
      <c r="J298" s="652"/>
      <c r="K298" s="652"/>
      <c r="L298" s="652"/>
      <c r="M298" s="652"/>
      <c r="N298" s="601"/>
      <c r="O298" s="601"/>
      <c r="P298" s="601"/>
      <c r="Q298" s="601"/>
    </row>
    <row r="299" spans="7:17" ht="15">
      <c r="G299" s="652"/>
      <c r="H299" s="652"/>
      <c r="I299" s="652"/>
      <c r="J299" s="652"/>
      <c r="K299" s="652"/>
      <c r="L299" s="652"/>
      <c r="M299" s="652"/>
      <c r="N299" s="601"/>
      <c r="O299" s="601"/>
      <c r="P299" s="601"/>
      <c r="Q299" s="601"/>
    </row>
    <row r="300" spans="7:17" ht="15">
      <c r="G300" s="652"/>
      <c r="H300" s="652"/>
      <c r="I300" s="652"/>
      <c r="J300" s="652"/>
      <c r="K300" s="652"/>
      <c r="L300" s="652"/>
      <c r="M300" s="652"/>
      <c r="N300" s="601"/>
      <c r="O300" s="601"/>
      <c r="P300" s="601"/>
      <c r="Q300" s="601"/>
    </row>
    <row r="301" spans="7:17" ht="15">
      <c r="G301" s="652"/>
      <c r="H301" s="652"/>
      <c r="I301" s="652"/>
      <c r="J301" s="652"/>
      <c r="K301" s="652"/>
      <c r="L301" s="652"/>
      <c r="M301" s="652"/>
      <c r="N301" s="601"/>
      <c r="O301" s="601"/>
      <c r="P301" s="601"/>
      <c r="Q301" s="601"/>
    </row>
    <row r="302" spans="7:17" ht="15">
      <c r="G302" s="652"/>
      <c r="H302" s="652"/>
      <c r="I302" s="652"/>
      <c r="J302" s="652"/>
      <c r="K302" s="652"/>
      <c r="L302" s="652"/>
      <c r="M302" s="652"/>
      <c r="N302" s="601"/>
      <c r="O302" s="601"/>
      <c r="P302" s="601"/>
      <c r="Q302" s="601"/>
    </row>
    <row r="303" spans="7:17" ht="15">
      <c r="G303" s="652"/>
      <c r="H303" s="652"/>
      <c r="I303" s="652"/>
      <c r="J303" s="652"/>
      <c r="K303" s="652"/>
      <c r="L303" s="652"/>
      <c r="M303" s="652"/>
      <c r="N303" s="601"/>
      <c r="O303" s="601"/>
      <c r="P303" s="601"/>
      <c r="Q303" s="601"/>
    </row>
    <row r="304" spans="7:17" ht="15">
      <c r="G304" s="652"/>
      <c r="H304" s="652"/>
      <c r="I304" s="652"/>
      <c r="J304" s="652"/>
      <c r="K304" s="652"/>
      <c r="L304" s="652"/>
      <c r="M304" s="652"/>
      <c r="N304" s="601"/>
      <c r="O304" s="601"/>
      <c r="P304" s="601"/>
      <c r="Q304" s="601"/>
    </row>
    <row r="305" spans="7:17" ht="15">
      <c r="G305" s="652"/>
      <c r="H305" s="652"/>
      <c r="I305" s="652"/>
      <c r="J305" s="652"/>
      <c r="K305" s="652"/>
      <c r="L305" s="652"/>
      <c r="M305" s="652"/>
      <c r="N305" s="601"/>
      <c r="O305" s="601"/>
      <c r="P305" s="601"/>
      <c r="Q305" s="601"/>
    </row>
    <row r="306" spans="7:17" ht="15">
      <c r="G306" s="652"/>
      <c r="H306" s="652"/>
      <c r="I306" s="652"/>
      <c r="J306" s="652"/>
      <c r="K306" s="652"/>
      <c r="L306" s="652"/>
      <c r="M306" s="652"/>
      <c r="N306" s="601"/>
      <c r="O306" s="601"/>
      <c r="P306" s="601"/>
      <c r="Q306" s="601"/>
    </row>
    <row r="307" spans="7:17" ht="15">
      <c r="G307" s="652"/>
      <c r="H307" s="652"/>
      <c r="I307" s="652"/>
      <c r="J307" s="652"/>
      <c r="K307" s="652"/>
      <c r="L307" s="652"/>
      <c r="M307" s="652"/>
      <c r="N307" s="601"/>
      <c r="O307" s="601"/>
      <c r="P307" s="601"/>
      <c r="Q307" s="601"/>
    </row>
    <row r="308" spans="7:17" ht="15">
      <c r="G308" s="652"/>
      <c r="H308" s="652"/>
      <c r="I308" s="652"/>
      <c r="J308" s="652"/>
      <c r="K308" s="652"/>
      <c r="L308" s="652"/>
      <c r="M308" s="652"/>
      <c r="N308" s="601"/>
      <c r="O308" s="601"/>
      <c r="P308" s="601"/>
      <c r="Q308" s="601"/>
    </row>
    <row r="309" spans="7:17" ht="15">
      <c r="G309" s="652"/>
      <c r="H309" s="652"/>
      <c r="I309" s="652"/>
      <c r="J309" s="652"/>
      <c r="K309" s="652"/>
      <c r="L309" s="652"/>
      <c r="M309" s="652"/>
      <c r="N309" s="601"/>
      <c r="O309" s="601"/>
      <c r="P309" s="601"/>
      <c r="Q309" s="601"/>
    </row>
    <row r="310" spans="7:17" ht="15">
      <c r="G310" s="652"/>
      <c r="H310" s="652"/>
      <c r="I310" s="652"/>
      <c r="J310" s="652"/>
      <c r="K310" s="652"/>
      <c r="L310" s="652"/>
      <c r="M310" s="652"/>
      <c r="N310" s="601"/>
      <c r="O310" s="601"/>
      <c r="P310" s="601"/>
      <c r="Q310" s="601"/>
    </row>
    <row r="311" spans="7:17" ht="15">
      <c r="G311" s="652"/>
      <c r="H311" s="652"/>
      <c r="I311" s="652"/>
      <c r="J311" s="652"/>
      <c r="K311" s="652"/>
      <c r="L311" s="652"/>
      <c r="M311" s="652"/>
      <c r="N311" s="601"/>
      <c r="O311" s="601"/>
      <c r="P311" s="601"/>
      <c r="Q311" s="601"/>
    </row>
    <row r="312" spans="7:17" ht="15">
      <c r="G312" s="652"/>
      <c r="H312" s="652"/>
      <c r="I312" s="652"/>
      <c r="J312" s="652"/>
      <c r="K312" s="652"/>
      <c r="L312" s="652"/>
      <c r="M312" s="652"/>
      <c r="N312" s="601"/>
      <c r="O312" s="601"/>
      <c r="P312" s="601"/>
      <c r="Q312" s="601"/>
    </row>
    <row r="313" spans="7:17" ht="15">
      <c r="G313" s="652"/>
      <c r="H313" s="652"/>
      <c r="I313" s="652"/>
      <c r="J313" s="652"/>
      <c r="K313" s="652"/>
      <c r="L313" s="652"/>
      <c r="M313" s="652"/>
      <c r="N313" s="601"/>
      <c r="O313" s="601"/>
      <c r="P313" s="601"/>
      <c r="Q313" s="601"/>
    </row>
    <row r="314" spans="7:17" ht="15">
      <c r="G314" s="652"/>
      <c r="H314" s="652"/>
      <c r="I314" s="652"/>
      <c r="J314" s="652"/>
      <c r="K314" s="652"/>
      <c r="L314" s="652"/>
      <c r="M314" s="652"/>
      <c r="N314" s="601"/>
      <c r="O314" s="601"/>
      <c r="P314" s="601"/>
      <c r="Q314" s="601"/>
    </row>
    <row r="315" spans="7:17" ht="15">
      <c r="G315" s="652"/>
      <c r="H315" s="652"/>
      <c r="I315" s="652"/>
      <c r="J315" s="652"/>
      <c r="K315" s="652"/>
      <c r="L315" s="652"/>
      <c r="M315" s="652"/>
      <c r="N315" s="601"/>
      <c r="O315" s="601"/>
      <c r="P315" s="601"/>
      <c r="Q315" s="601"/>
    </row>
    <row r="316" spans="7:17" ht="15">
      <c r="G316" s="652"/>
      <c r="H316" s="652"/>
      <c r="I316" s="652"/>
      <c r="J316" s="652"/>
      <c r="K316" s="652"/>
      <c r="L316" s="652"/>
      <c r="M316" s="652"/>
      <c r="N316" s="601"/>
      <c r="O316" s="601"/>
      <c r="P316" s="601"/>
      <c r="Q316" s="601"/>
    </row>
    <row r="317" spans="7:17" ht="15">
      <c r="G317" s="652"/>
      <c r="H317" s="652"/>
      <c r="I317" s="652"/>
      <c r="J317" s="652"/>
      <c r="K317" s="652"/>
      <c r="L317" s="652"/>
      <c r="M317" s="652"/>
      <c r="N317" s="601"/>
      <c r="O317" s="601"/>
      <c r="P317" s="601"/>
      <c r="Q317" s="601"/>
    </row>
    <row r="318" spans="7:17" ht="15">
      <c r="G318" s="652"/>
      <c r="H318" s="652"/>
      <c r="I318" s="652"/>
      <c r="J318" s="652"/>
      <c r="K318" s="652"/>
      <c r="L318" s="652"/>
      <c r="M318" s="652"/>
      <c r="N318" s="601"/>
      <c r="O318" s="601"/>
      <c r="P318" s="601"/>
      <c r="Q318" s="601"/>
    </row>
    <row r="319" spans="7:17" ht="15">
      <c r="G319" s="652"/>
      <c r="H319" s="652"/>
      <c r="I319" s="652"/>
      <c r="J319" s="652"/>
      <c r="K319" s="652"/>
      <c r="L319" s="652"/>
      <c r="M319" s="652"/>
      <c r="N319" s="601"/>
      <c r="O319" s="601"/>
      <c r="P319" s="601"/>
      <c r="Q319" s="601"/>
    </row>
    <row r="320" spans="7:17" ht="15">
      <c r="G320" s="652"/>
      <c r="H320" s="652"/>
      <c r="I320" s="652"/>
      <c r="J320" s="652"/>
      <c r="K320" s="652"/>
      <c r="L320" s="652"/>
      <c r="M320" s="652"/>
      <c r="N320" s="601"/>
      <c r="O320" s="601"/>
      <c r="P320" s="601"/>
      <c r="Q320" s="601"/>
    </row>
    <row r="321" spans="7:17" ht="15">
      <c r="G321" s="652"/>
      <c r="H321" s="652"/>
      <c r="I321" s="652"/>
      <c r="J321" s="652"/>
      <c r="K321" s="652"/>
      <c r="L321" s="652"/>
      <c r="M321" s="652"/>
      <c r="N321" s="601"/>
      <c r="O321" s="601"/>
      <c r="P321" s="601"/>
      <c r="Q321" s="601"/>
    </row>
    <row r="322" spans="7:17" ht="15">
      <c r="G322" s="652"/>
      <c r="H322" s="652"/>
      <c r="I322" s="652"/>
      <c r="J322" s="652"/>
      <c r="K322" s="652"/>
      <c r="L322" s="652"/>
      <c r="M322" s="652"/>
      <c r="N322" s="601"/>
      <c r="O322" s="601"/>
      <c r="P322" s="601"/>
      <c r="Q322" s="601"/>
    </row>
    <row r="323" spans="7:17" ht="15">
      <c r="G323" s="652"/>
      <c r="H323" s="652"/>
      <c r="I323" s="652"/>
      <c r="J323" s="652"/>
      <c r="K323" s="652"/>
      <c r="L323" s="652"/>
      <c r="M323" s="652"/>
      <c r="N323" s="601"/>
      <c r="O323" s="601"/>
      <c r="P323" s="601"/>
      <c r="Q323" s="601"/>
    </row>
    <row r="324" spans="7:17" ht="15">
      <c r="G324" s="652"/>
      <c r="H324" s="652"/>
      <c r="I324" s="652"/>
      <c r="J324" s="652"/>
      <c r="K324" s="652"/>
      <c r="L324" s="652"/>
      <c r="M324" s="652"/>
      <c r="N324" s="601"/>
      <c r="O324" s="601"/>
      <c r="P324" s="601"/>
      <c r="Q324" s="601"/>
    </row>
    <row r="325" spans="7:17" ht="15">
      <c r="G325" s="652"/>
      <c r="H325" s="652"/>
      <c r="I325" s="652"/>
      <c r="J325" s="652"/>
      <c r="K325" s="652"/>
      <c r="L325" s="652"/>
      <c r="M325" s="652"/>
      <c r="N325" s="601"/>
      <c r="O325" s="601"/>
      <c r="P325" s="601"/>
      <c r="Q325" s="601"/>
    </row>
    <row r="326" spans="7:17" ht="15">
      <c r="G326" s="652"/>
      <c r="H326" s="652"/>
      <c r="I326" s="652"/>
      <c r="J326" s="652"/>
      <c r="K326" s="652"/>
      <c r="L326" s="652"/>
      <c r="M326" s="652"/>
      <c r="N326" s="601"/>
      <c r="O326" s="601"/>
      <c r="P326" s="601"/>
      <c r="Q326" s="601"/>
    </row>
    <row r="327" spans="7:17" ht="15">
      <c r="G327" s="652"/>
      <c r="H327" s="652"/>
      <c r="I327" s="652"/>
      <c r="J327" s="652"/>
      <c r="K327" s="652"/>
      <c r="L327" s="652"/>
      <c r="M327" s="652"/>
      <c r="N327" s="601"/>
      <c r="O327" s="601"/>
      <c r="P327" s="601"/>
      <c r="Q327" s="601"/>
    </row>
    <row r="328" spans="7:17" ht="15">
      <c r="G328" s="652"/>
      <c r="H328" s="652"/>
      <c r="I328" s="652"/>
      <c r="J328" s="652"/>
      <c r="K328" s="652"/>
      <c r="L328" s="652"/>
      <c r="M328" s="652"/>
      <c r="N328" s="601"/>
      <c r="O328" s="601"/>
      <c r="P328" s="601"/>
      <c r="Q328" s="601"/>
    </row>
    <row r="329" spans="7:17" ht="15">
      <c r="G329" s="652"/>
      <c r="H329" s="652"/>
      <c r="I329" s="652"/>
      <c r="J329" s="652"/>
      <c r="K329" s="652"/>
      <c r="L329" s="652"/>
      <c r="M329" s="652"/>
      <c r="N329" s="601"/>
      <c r="O329" s="601"/>
      <c r="P329" s="601"/>
      <c r="Q329" s="601"/>
    </row>
    <row r="330" spans="7:17" ht="15">
      <c r="G330" s="652"/>
      <c r="H330" s="652"/>
      <c r="I330" s="652"/>
      <c r="J330" s="652"/>
      <c r="K330" s="652"/>
      <c r="L330" s="652"/>
      <c r="M330" s="652"/>
      <c r="N330" s="601"/>
      <c r="O330" s="601"/>
      <c r="P330" s="601"/>
      <c r="Q330" s="601"/>
    </row>
    <row r="331" spans="7:17" ht="15">
      <c r="G331" s="652"/>
      <c r="H331" s="652"/>
      <c r="I331" s="652"/>
      <c r="J331" s="652"/>
      <c r="K331" s="652"/>
      <c r="L331" s="652"/>
      <c r="M331" s="652"/>
      <c r="N331" s="601"/>
      <c r="O331" s="601"/>
      <c r="P331" s="601"/>
      <c r="Q331" s="601"/>
    </row>
    <row r="332" spans="7:17" ht="15">
      <c r="G332" s="652"/>
      <c r="H332" s="652"/>
      <c r="I332" s="652"/>
      <c r="J332" s="652"/>
      <c r="K332" s="652"/>
      <c r="L332" s="652"/>
      <c r="M332" s="652"/>
      <c r="N332" s="601"/>
      <c r="O332" s="601"/>
      <c r="P332" s="601"/>
      <c r="Q332" s="601"/>
    </row>
    <row r="333" spans="7:17" ht="15">
      <c r="G333" s="652"/>
      <c r="H333" s="652"/>
      <c r="I333" s="652"/>
      <c r="J333" s="652"/>
      <c r="K333" s="652"/>
      <c r="L333" s="652"/>
      <c r="M333" s="652"/>
      <c r="N333" s="601"/>
      <c r="O333" s="601"/>
      <c r="P333" s="601"/>
      <c r="Q333" s="601"/>
    </row>
    <row r="334" spans="7:17" ht="15">
      <c r="G334" s="652"/>
      <c r="H334" s="652"/>
      <c r="I334" s="652"/>
      <c r="J334" s="652"/>
      <c r="K334" s="652"/>
      <c r="L334" s="652"/>
      <c r="M334" s="652"/>
      <c r="N334" s="601"/>
      <c r="O334" s="601"/>
      <c r="P334" s="601"/>
      <c r="Q334" s="601"/>
    </row>
    <row r="335" spans="7:17" ht="15">
      <c r="G335" s="652"/>
      <c r="H335" s="652"/>
      <c r="I335" s="652"/>
      <c r="J335" s="652"/>
      <c r="K335" s="652"/>
      <c r="L335" s="652"/>
      <c r="M335" s="652"/>
      <c r="N335" s="601"/>
      <c r="O335" s="601"/>
      <c r="P335" s="601"/>
      <c r="Q335" s="601"/>
    </row>
    <row r="336" spans="7:17" ht="15">
      <c r="G336" s="652"/>
      <c r="H336" s="652"/>
      <c r="I336" s="652"/>
      <c r="J336" s="652"/>
      <c r="K336" s="652"/>
      <c r="L336" s="652"/>
      <c r="M336" s="652"/>
      <c r="N336" s="601"/>
      <c r="O336" s="601"/>
      <c r="P336" s="601"/>
      <c r="Q336" s="601"/>
    </row>
    <row r="337" spans="7:17" ht="15">
      <c r="G337" s="652"/>
      <c r="H337" s="652"/>
      <c r="I337" s="652"/>
      <c r="J337" s="652"/>
      <c r="K337" s="652"/>
      <c r="L337" s="652"/>
      <c r="M337" s="652"/>
      <c r="N337" s="601"/>
      <c r="O337" s="601"/>
      <c r="P337" s="601"/>
      <c r="Q337" s="601"/>
    </row>
    <row r="338" spans="7:17" ht="15">
      <c r="G338" s="652"/>
      <c r="H338" s="652"/>
      <c r="I338" s="652"/>
      <c r="J338" s="652"/>
      <c r="K338" s="652"/>
      <c r="L338" s="652"/>
      <c r="M338" s="652"/>
      <c r="N338" s="601"/>
      <c r="O338" s="601"/>
      <c r="P338" s="601"/>
      <c r="Q338" s="601"/>
    </row>
    <row r="339" spans="7:17" ht="15">
      <c r="G339" s="652"/>
      <c r="H339" s="652"/>
      <c r="I339" s="652"/>
      <c r="J339" s="652"/>
      <c r="K339" s="652"/>
      <c r="L339" s="652"/>
      <c r="M339" s="652"/>
      <c r="N339" s="601"/>
      <c r="O339" s="601"/>
      <c r="P339" s="601"/>
      <c r="Q339" s="601"/>
    </row>
    <row r="340" spans="7:17" ht="15">
      <c r="G340" s="652"/>
      <c r="H340" s="652"/>
      <c r="I340" s="652"/>
      <c r="J340" s="652"/>
      <c r="K340" s="652"/>
      <c r="L340" s="652"/>
      <c r="M340" s="652"/>
      <c r="N340" s="601"/>
      <c r="O340" s="601"/>
      <c r="P340" s="601"/>
      <c r="Q340" s="601"/>
    </row>
    <row r="341" spans="7:17" ht="15">
      <c r="G341" s="652"/>
      <c r="H341" s="652"/>
      <c r="I341" s="652"/>
      <c r="J341" s="652"/>
      <c r="K341" s="652"/>
      <c r="L341" s="652"/>
      <c r="M341" s="652"/>
      <c r="N341" s="601"/>
      <c r="O341" s="601"/>
      <c r="P341" s="601"/>
      <c r="Q341" s="601"/>
    </row>
    <row r="342" spans="7:17" ht="15">
      <c r="G342" s="652"/>
      <c r="H342" s="652"/>
      <c r="I342" s="652"/>
      <c r="J342" s="652"/>
      <c r="K342" s="652"/>
      <c r="L342" s="652"/>
      <c r="M342" s="652"/>
      <c r="N342" s="601"/>
      <c r="O342" s="601"/>
      <c r="P342" s="601"/>
      <c r="Q342" s="601"/>
    </row>
    <row r="343" spans="7:17" ht="15">
      <c r="G343" s="652"/>
      <c r="H343" s="652"/>
      <c r="I343" s="652"/>
      <c r="J343" s="652"/>
      <c r="K343" s="652"/>
      <c r="L343" s="652"/>
      <c r="M343" s="652"/>
      <c r="N343" s="601"/>
      <c r="O343" s="601"/>
      <c r="P343" s="601"/>
      <c r="Q343" s="601"/>
    </row>
    <row r="344" spans="7:17" ht="15">
      <c r="G344" s="652"/>
      <c r="H344" s="652"/>
      <c r="I344" s="652"/>
      <c r="J344" s="652"/>
      <c r="K344" s="652"/>
      <c r="L344" s="652"/>
      <c r="M344" s="652"/>
      <c r="N344" s="601"/>
      <c r="O344" s="601"/>
      <c r="P344" s="601"/>
      <c r="Q344" s="601"/>
    </row>
    <row r="345" spans="7:17" ht="15">
      <c r="G345" s="652"/>
      <c r="H345" s="652"/>
      <c r="I345" s="652"/>
      <c r="J345" s="652"/>
      <c r="K345" s="652"/>
      <c r="L345" s="652"/>
      <c r="M345" s="652"/>
      <c r="N345" s="601"/>
      <c r="O345" s="601"/>
      <c r="P345" s="601"/>
      <c r="Q345" s="601"/>
    </row>
    <row r="346" spans="7:17" ht="15">
      <c r="G346" s="652"/>
      <c r="H346" s="652"/>
      <c r="I346" s="652"/>
      <c r="J346" s="652"/>
      <c r="K346" s="652"/>
      <c r="L346" s="652"/>
      <c r="M346" s="652"/>
      <c r="N346" s="601"/>
      <c r="O346" s="601"/>
      <c r="P346" s="601"/>
      <c r="Q346" s="601"/>
    </row>
    <row r="347" spans="7:17" ht="15">
      <c r="G347" s="652"/>
      <c r="H347" s="652"/>
      <c r="I347" s="652"/>
      <c r="J347" s="652"/>
      <c r="K347" s="652"/>
      <c r="L347" s="652"/>
      <c r="M347" s="652"/>
      <c r="N347" s="601"/>
      <c r="O347" s="601"/>
      <c r="P347" s="601"/>
      <c r="Q347" s="601"/>
    </row>
    <row r="348" spans="7:17" ht="15">
      <c r="G348" s="652"/>
      <c r="H348" s="652"/>
      <c r="I348" s="652"/>
      <c r="J348" s="652"/>
      <c r="K348" s="652"/>
      <c r="L348" s="652"/>
      <c r="M348" s="652"/>
      <c r="N348" s="601"/>
      <c r="O348" s="601"/>
      <c r="P348" s="601"/>
      <c r="Q348" s="601"/>
    </row>
    <row r="349" spans="7:17" ht="15">
      <c r="G349" s="652"/>
      <c r="H349" s="652"/>
      <c r="I349" s="652"/>
      <c r="J349" s="652"/>
      <c r="K349" s="652"/>
      <c r="L349" s="652"/>
      <c r="M349" s="652"/>
      <c r="N349" s="601"/>
      <c r="O349" s="601"/>
      <c r="P349" s="601"/>
      <c r="Q349" s="601"/>
    </row>
    <row r="350" spans="7:17" ht="15">
      <c r="G350" s="652"/>
      <c r="H350" s="652"/>
      <c r="I350" s="652"/>
      <c r="J350" s="652"/>
      <c r="K350" s="652"/>
      <c r="L350" s="652"/>
      <c r="M350" s="652"/>
      <c r="N350" s="601"/>
      <c r="O350" s="601"/>
      <c r="P350" s="601"/>
      <c r="Q350" s="601"/>
    </row>
    <row r="351" spans="7:17" ht="15">
      <c r="G351" s="652"/>
      <c r="H351" s="652"/>
      <c r="I351" s="652"/>
      <c r="J351" s="652"/>
      <c r="K351" s="652"/>
      <c r="L351" s="652"/>
      <c r="M351" s="652"/>
      <c r="N351" s="601"/>
      <c r="O351" s="601"/>
      <c r="P351" s="601"/>
      <c r="Q351" s="601"/>
    </row>
    <row r="352" spans="7:17" ht="15">
      <c r="G352" s="652"/>
      <c r="H352" s="652"/>
      <c r="I352" s="652"/>
      <c r="J352" s="652"/>
      <c r="K352" s="652"/>
      <c r="L352" s="652"/>
      <c r="M352" s="652"/>
      <c r="N352" s="601"/>
      <c r="O352" s="601"/>
      <c r="P352" s="601"/>
      <c r="Q352" s="601"/>
    </row>
    <row r="353" spans="7:17" ht="15">
      <c r="G353" s="652"/>
      <c r="H353" s="652"/>
      <c r="I353" s="652"/>
      <c r="J353" s="652"/>
      <c r="K353" s="652"/>
      <c r="L353" s="652"/>
      <c r="M353" s="652"/>
      <c r="N353" s="601"/>
      <c r="O353" s="601"/>
      <c r="P353" s="601"/>
      <c r="Q353" s="601"/>
    </row>
    <row r="354" spans="7:17" ht="15">
      <c r="G354" s="652"/>
      <c r="H354" s="652"/>
      <c r="I354" s="652"/>
      <c r="J354" s="652"/>
      <c r="K354" s="652"/>
      <c r="L354" s="652"/>
      <c r="M354" s="652"/>
      <c r="N354" s="601"/>
      <c r="O354" s="601"/>
      <c r="P354" s="601"/>
      <c r="Q354" s="601"/>
    </row>
    <row r="355" spans="7:17" ht="15">
      <c r="G355" s="652"/>
      <c r="H355" s="652"/>
      <c r="I355" s="652"/>
      <c r="J355" s="652"/>
      <c r="K355" s="652"/>
      <c r="L355" s="652"/>
      <c r="M355" s="652"/>
      <c r="N355" s="601"/>
      <c r="O355" s="601"/>
      <c r="P355" s="601"/>
      <c r="Q355" s="601"/>
    </row>
    <row r="356" spans="7:17" ht="15">
      <c r="G356" s="652"/>
      <c r="H356" s="652"/>
      <c r="I356" s="652"/>
      <c r="J356" s="652"/>
      <c r="K356" s="652"/>
      <c r="L356" s="652"/>
      <c r="M356" s="652"/>
      <c r="N356" s="601"/>
      <c r="O356" s="601"/>
      <c r="P356" s="601"/>
      <c r="Q356" s="601"/>
    </row>
    <row r="357" spans="7:17" ht="15">
      <c r="G357" s="652"/>
      <c r="H357" s="652"/>
      <c r="I357" s="652"/>
      <c r="J357" s="652"/>
      <c r="K357" s="652"/>
      <c r="L357" s="652"/>
      <c r="M357" s="652"/>
      <c r="N357" s="601"/>
      <c r="O357" s="601"/>
      <c r="P357" s="601"/>
      <c r="Q357" s="601"/>
    </row>
    <row r="358" spans="7:17" ht="15">
      <c r="G358" s="652"/>
      <c r="H358" s="652"/>
      <c r="I358" s="652"/>
      <c r="J358" s="652"/>
      <c r="K358" s="652"/>
      <c r="L358" s="652"/>
      <c r="M358" s="652"/>
      <c r="N358" s="601"/>
      <c r="O358" s="601"/>
      <c r="P358" s="601"/>
      <c r="Q358" s="601"/>
    </row>
    <row r="359" spans="7:17" ht="15">
      <c r="G359" s="652"/>
      <c r="H359" s="652"/>
      <c r="I359" s="652"/>
      <c r="J359" s="652"/>
      <c r="K359" s="652"/>
      <c r="L359" s="652"/>
      <c r="M359" s="652"/>
      <c r="N359" s="601"/>
      <c r="O359" s="601"/>
      <c r="P359" s="601"/>
      <c r="Q359" s="601"/>
    </row>
    <row r="360" spans="7:17" ht="15">
      <c r="G360" s="652"/>
      <c r="H360" s="652"/>
      <c r="I360" s="652"/>
      <c r="J360" s="652"/>
      <c r="K360" s="652"/>
      <c r="L360" s="652"/>
      <c r="M360" s="652"/>
      <c r="N360" s="601"/>
      <c r="O360" s="601"/>
      <c r="P360" s="601"/>
      <c r="Q360" s="601"/>
    </row>
    <row r="361" spans="7:17" ht="15">
      <c r="G361" s="652"/>
      <c r="H361" s="652"/>
      <c r="I361" s="652"/>
      <c r="J361" s="652"/>
      <c r="K361" s="652"/>
      <c r="L361" s="652"/>
      <c r="M361" s="652"/>
      <c r="N361" s="601"/>
      <c r="O361" s="601"/>
      <c r="P361" s="601"/>
      <c r="Q361" s="601"/>
    </row>
    <row r="362" spans="7:17" ht="15">
      <c r="G362" s="652"/>
      <c r="H362" s="652"/>
      <c r="I362" s="652"/>
      <c r="J362" s="652"/>
      <c r="K362" s="652"/>
      <c r="L362" s="652"/>
      <c r="M362" s="652"/>
      <c r="N362" s="601"/>
      <c r="O362" s="601"/>
      <c r="P362" s="601"/>
      <c r="Q362" s="601"/>
    </row>
    <row r="363" spans="7:17" ht="15">
      <c r="G363" s="652"/>
      <c r="H363" s="652"/>
      <c r="I363" s="652"/>
      <c r="J363" s="652"/>
      <c r="K363" s="652"/>
      <c r="L363" s="652"/>
      <c r="M363" s="652"/>
      <c r="N363" s="601"/>
      <c r="O363" s="601"/>
      <c r="P363" s="601"/>
      <c r="Q363" s="601"/>
    </row>
    <row r="364" spans="7:17" ht="15">
      <c r="G364" s="652"/>
      <c r="H364" s="652"/>
      <c r="I364" s="652"/>
      <c r="J364" s="652"/>
      <c r="K364" s="652"/>
      <c r="L364" s="652"/>
      <c r="M364" s="652"/>
      <c r="N364" s="601"/>
      <c r="O364" s="601"/>
      <c r="P364" s="601"/>
      <c r="Q364" s="601"/>
    </row>
    <row r="365" spans="7:17" ht="15">
      <c r="G365" s="652"/>
      <c r="H365" s="652"/>
      <c r="I365" s="652"/>
      <c r="J365" s="652"/>
      <c r="K365" s="652"/>
      <c r="L365" s="652"/>
      <c r="M365" s="652"/>
      <c r="N365" s="601"/>
      <c r="O365" s="601"/>
      <c r="P365" s="601"/>
      <c r="Q365" s="601"/>
    </row>
    <row r="366" spans="7:17" ht="15">
      <c r="G366" s="652"/>
      <c r="H366" s="652"/>
      <c r="I366" s="652"/>
      <c r="J366" s="652"/>
      <c r="K366" s="652"/>
      <c r="L366" s="652"/>
      <c r="M366" s="652"/>
      <c r="N366" s="601"/>
      <c r="O366" s="601"/>
      <c r="P366" s="601"/>
      <c r="Q366" s="601"/>
    </row>
    <row r="367" spans="7:17" ht="15">
      <c r="G367" s="652"/>
      <c r="H367" s="652"/>
      <c r="I367" s="652"/>
      <c r="J367" s="652"/>
      <c r="K367" s="652"/>
      <c r="L367" s="652"/>
      <c r="M367" s="652"/>
      <c r="N367" s="601"/>
      <c r="O367" s="601"/>
      <c r="P367" s="601"/>
      <c r="Q367" s="601"/>
    </row>
    <row r="368" spans="7:17" ht="15">
      <c r="G368" s="652"/>
      <c r="H368" s="652"/>
      <c r="I368" s="652"/>
      <c r="J368" s="652"/>
      <c r="K368" s="652"/>
      <c r="L368" s="652"/>
      <c r="M368" s="652"/>
      <c r="N368" s="601"/>
      <c r="O368" s="601"/>
      <c r="P368" s="601"/>
      <c r="Q368" s="601"/>
    </row>
    <row r="369" spans="7:17" ht="15">
      <c r="G369" s="652"/>
      <c r="H369" s="652"/>
      <c r="I369" s="652"/>
      <c r="J369" s="652"/>
      <c r="K369" s="652"/>
      <c r="L369" s="652"/>
      <c r="M369" s="652"/>
      <c r="N369" s="601"/>
      <c r="O369" s="601"/>
      <c r="P369" s="601"/>
      <c r="Q369" s="601"/>
    </row>
    <row r="370" spans="7:17" ht="15">
      <c r="G370" s="652"/>
      <c r="H370" s="652"/>
      <c r="I370" s="652"/>
      <c r="J370" s="652"/>
      <c r="K370" s="652"/>
      <c r="L370" s="652"/>
      <c r="M370" s="652"/>
      <c r="N370" s="601"/>
      <c r="O370" s="601"/>
      <c r="P370" s="601"/>
      <c r="Q370" s="601"/>
    </row>
    <row r="371" spans="7:17" ht="15">
      <c r="G371" s="652"/>
      <c r="H371" s="652"/>
      <c r="I371" s="652"/>
      <c r="J371" s="652"/>
      <c r="K371" s="652"/>
      <c r="L371" s="652"/>
      <c r="M371" s="652"/>
      <c r="N371" s="601"/>
      <c r="O371" s="601"/>
      <c r="P371" s="601"/>
      <c r="Q371" s="601"/>
    </row>
    <row r="372" spans="7:17" ht="15">
      <c r="G372" s="652"/>
      <c r="H372" s="652"/>
      <c r="I372" s="652"/>
      <c r="J372" s="652"/>
      <c r="K372" s="652"/>
      <c r="L372" s="652"/>
      <c r="M372" s="652"/>
      <c r="N372" s="601"/>
      <c r="O372" s="601"/>
      <c r="P372" s="601"/>
      <c r="Q372" s="601"/>
    </row>
    <row r="373" spans="7:17" ht="15">
      <c r="G373" s="652"/>
      <c r="H373" s="652"/>
      <c r="I373" s="652"/>
      <c r="J373" s="652"/>
      <c r="K373" s="652"/>
      <c r="L373" s="652"/>
      <c r="M373" s="652"/>
      <c r="N373" s="601"/>
      <c r="O373" s="601"/>
      <c r="P373" s="601"/>
      <c r="Q373" s="601"/>
    </row>
    <row r="374" spans="7:17" ht="15">
      <c r="G374" s="652"/>
      <c r="H374" s="652"/>
      <c r="I374" s="652"/>
      <c r="J374" s="652"/>
      <c r="K374" s="652"/>
      <c r="L374" s="652"/>
      <c r="M374" s="652"/>
      <c r="N374" s="601"/>
      <c r="O374" s="601"/>
      <c r="P374" s="601"/>
      <c r="Q374" s="601"/>
    </row>
    <row r="375" spans="7:17" ht="15">
      <c r="G375" s="652"/>
      <c r="H375" s="652"/>
      <c r="I375" s="652"/>
      <c r="J375" s="652"/>
      <c r="K375" s="652"/>
      <c r="L375" s="652"/>
      <c r="M375" s="652"/>
      <c r="N375" s="601"/>
      <c r="O375" s="601"/>
      <c r="P375" s="601"/>
      <c r="Q375" s="601"/>
    </row>
    <row r="376" spans="7:17" ht="15">
      <c r="G376" s="652"/>
      <c r="H376" s="652"/>
      <c r="I376" s="652"/>
      <c r="J376" s="652"/>
      <c r="K376" s="652"/>
      <c r="L376" s="652"/>
      <c r="M376" s="652"/>
      <c r="N376" s="601"/>
      <c r="O376" s="601"/>
      <c r="P376" s="601"/>
      <c r="Q376" s="601"/>
    </row>
    <row r="377" spans="7:17" ht="15">
      <c r="G377" s="652"/>
      <c r="H377" s="652"/>
      <c r="I377" s="652"/>
      <c r="J377" s="652"/>
      <c r="K377" s="652"/>
      <c r="L377" s="652"/>
      <c r="M377" s="652"/>
      <c r="N377" s="601"/>
      <c r="O377" s="601"/>
      <c r="P377" s="601"/>
      <c r="Q377" s="601"/>
    </row>
    <row r="378" spans="7:17" ht="15">
      <c r="G378" s="652"/>
      <c r="H378" s="652"/>
      <c r="I378" s="652"/>
      <c r="J378" s="652"/>
      <c r="K378" s="652"/>
      <c r="L378" s="652"/>
      <c r="M378" s="652"/>
      <c r="N378" s="601"/>
      <c r="O378" s="601"/>
      <c r="P378" s="601"/>
      <c r="Q378" s="601"/>
    </row>
    <row r="379" spans="7:17" ht="15">
      <c r="G379" s="652"/>
      <c r="H379" s="652"/>
      <c r="I379" s="652"/>
      <c r="J379" s="652"/>
      <c r="K379" s="652"/>
      <c r="L379" s="652"/>
      <c r="M379" s="652"/>
      <c r="N379" s="601"/>
      <c r="O379" s="601"/>
      <c r="P379" s="601"/>
      <c r="Q379" s="601"/>
    </row>
    <row r="380" spans="7:17" ht="15">
      <c r="G380" s="652"/>
      <c r="H380" s="652"/>
      <c r="I380" s="652"/>
      <c r="J380" s="652"/>
      <c r="K380" s="652"/>
      <c r="L380" s="652"/>
      <c r="M380" s="652"/>
      <c r="N380" s="601"/>
      <c r="O380" s="601"/>
      <c r="P380" s="601"/>
      <c r="Q380" s="601"/>
    </row>
    <row r="381" spans="7:17" ht="15">
      <c r="G381" s="652"/>
      <c r="H381" s="652"/>
      <c r="I381" s="652"/>
      <c r="J381" s="652"/>
      <c r="K381" s="652"/>
      <c r="L381" s="652"/>
      <c r="M381" s="652"/>
      <c r="N381" s="601"/>
      <c r="O381" s="601"/>
      <c r="P381" s="601"/>
      <c r="Q381" s="601"/>
    </row>
    <row r="382" spans="7:17" ht="15">
      <c r="G382" s="652"/>
      <c r="H382" s="652"/>
      <c r="I382" s="652"/>
      <c r="J382" s="652"/>
      <c r="K382" s="652"/>
      <c r="L382" s="652"/>
      <c r="M382" s="652"/>
      <c r="N382" s="601"/>
      <c r="O382" s="601"/>
      <c r="P382" s="601"/>
      <c r="Q382" s="601"/>
    </row>
    <row r="383" spans="7:17" ht="15">
      <c r="G383" s="652"/>
      <c r="H383" s="652"/>
      <c r="I383" s="652"/>
      <c r="J383" s="652"/>
      <c r="K383" s="652"/>
      <c r="L383" s="652"/>
      <c r="M383" s="652"/>
      <c r="N383" s="601"/>
      <c r="O383" s="601"/>
      <c r="P383" s="601"/>
      <c r="Q383" s="601"/>
    </row>
    <row r="384" spans="7:17" ht="15">
      <c r="G384" s="652"/>
      <c r="H384" s="652"/>
      <c r="I384" s="652"/>
      <c r="J384" s="652"/>
      <c r="K384" s="652"/>
      <c r="L384" s="652"/>
      <c r="M384" s="652"/>
      <c r="N384" s="601"/>
      <c r="O384" s="601"/>
      <c r="P384" s="601"/>
      <c r="Q384" s="601"/>
    </row>
    <row r="385" spans="7:17" ht="15">
      <c r="G385" s="652"/>
      <c r="H385" s="652"/>
      <c r="I385" s="652"/>
      <c r="J385" s="652"/>
      <c r="K385" s="652"/>
      <c r="L385" s="652"/>
      <c r="M385" s="652"/>
      <c r="N385" s="601"/>
      <c r="O385" s="601"/>
      <c r="P385" s="601"/>
      <c r="Q385" s="601"/>
    </row>
    <row r="386" spans="7:17" ht="15">
      <c r="G386" s="652"/>
      <c r="H386" s="652"/>
      <c r="I386" s="652"/>
      <c r="J386" s="652"/>
      <c r="K386" s="652"/>
      <c r="L386" s="652"/>
      <c r="M386" s="652"/>
      <c r="N386" s="601"/>
      <c r="O386" s="601"/>
      <c r="P386" s="601"/>
      <c r="Q386" s="601"/>
    </row>
    <row r="387" spans="7:17" ht="15">
      <c r="G387" s="652"/>
      <c r="H387" s="652"/>
      <c r="I387" s="652"/>
      <c r="J387" s="652"/>
      <c r="K387" s="652"/>
      <c r="L387" s="652"/>
      <c r="M387" s="652"/>
      <c r="N387" s="601"/>
      <c r="O387" s="601"/>
      <c r="P387" s="601"/>
      <c r="Q387" s="601"/>
    </row>
    <row r="388" spans="7:17" ht="15">
      <c r="G388" s="652"/>
      <c r="H388" s="652"/>
      <c r="I388" s="652"/>
      <c r="J388" s="652"/>
      <c r="K388" s="652"/>
      <c r="L388" s="652"/>
      <c r="M388" s="652"/>
      <c r="N388" s="601"/>
      <c r="O388" s="601"/>
      <c r="P388" s="601"/>
      <c r="Q388" s="601"/>
    </row>
    <row r="389" spans="7:17" ht="15">
      <c r="G389" s="652"/>
      <c r="H389" s="652"/>
      <c r="I389" s="652"/>
      <c r="J389" s="652"/>
      <c r="K389" s="652"/>
      <c r="L389" s="652"/>
      <c r="M389" s="652"/>
      <c r="N389" s="601"/>
      <c r="O389" s="601"/>
      <c r="P389" s="601"/>
      <c r="Q389" s="601"/>
    </row>
    <row r="390" spans="7:17" ht="15">
      <c r="G390" s="652"/>
      <c r="H390" s="652"/>
      <c r="I390" s="652"/>
      <c r="J390" s="652"/>
      <c r="K390" s="652"/>
      <c r="L390" s="652"/>
      <c r="M390" s="652"/>
      <c r="N390" s="601"/>
      <c r="O390" s="601"/>
      <c r="P390" s="601"/>
      <c r="Q390" s="601"/>
    </row>
    <row r="391" spans="7:17" ht="15">
      <c r="G391" s="652"/>
      <c r="H391" s="652"/>
      <c r="I391" s="652"/>
      <c r="J391" s="652"/>
      <c r="K391" s="652"/>
      <c r="L391" s="652"/>
      <c r="M391" s="652"/>
      <c r="N391" s="601"/>
      <c r="O391" s="601"/>
      <c r="P391" s="601"/>
      <c r="Q391" s="601"/>
    </row>
    <row r="392" spans="7:17" ht="15">
      <c r="G392" s="652"/>
      <c r="H392" s="652"/>
      <c r="I392" s="652"/>
      <c r="J392" s="652"/>
      <c r="K392" s="652"/>
      <c r="L392" s="652"/>
      <c r="M392" s="652"/>
      <c r="N392" s="601"/>
      <c r="O392" s="601"/>
      <c r="P392" s="601"/>
      <c r="Q392" s="601"/>
    </row>
    <row r="393" spans="7:17" ht="15">
      <c r="G393" s="652"/>
      <c r="H393" s="652"/>
      <c r="I393" s="652"/>
      <c r="J393" s="652"/>
      <c r="K393" s="652"/>
      <c r="L393" s="652"/>
      <c r="M393" s="652"/>
      <c r="N393" s="601"/>
      <c r="O393" s="601"/>
      <c r="P393" s="601"/>
      <c r="Q393" s="601"/>
    </row>
    <row r="394" spans="7:17" ht="15">
      <c r="G394" s="652"/>
      <c r="H394" s="652"/>
      <c r="I394" s="652"/>
      <c r="J394" s="652"/>
      <c r="K394" s="652"/>
      <c r="L394" s="652"/>
      <c r="M394" s="652"/>
      <c r="N394" s="601"/>
      <c r="O394" s="601"/>
      <c r="P394" s="601"/>
      <c r="Q394" s="601"/>
    </row>
    <row r="395" spans="7:17" ht="15">
      <c r="G395" s="652"/>
      <c r="H395" s="652"/>
      <c r="I395" s="652"/>
      <c r="J395" s="652"/>
      <c r="K395" s="652"/>
      <c r="L395" s="652"/>
      <c r="M395" s="652"/>
      <c r="N395" s="601"/>
      <c r="O395" s="601"/>
      <c r="P395" s="601"/>
      <c r="Q395" s="601"/>
    </row>
    <row r="396" spans="7:17" ht="15">
      <c r="G396" s="652"/>
      <c r="H396" s="652"/>
      <c r="I396" s="652"/>
      <c r="J396" s="652"/>
      <c r="K396" s="652"/>
      <c r="L396" s="652"/>
      <c r="M396" s="652"/>
      <c r="N396" s="601"/>
      <c r="O396" s="601"/>
      <c r="P396" s="601"/>
      <c r="Q396" s="601"/>
    </row>
    <row r="397" spans="7:17" ht="15">
      <c r="G397" s="652"/>
      <c r="H397" s="652"/>
      <c r="I397" s="652"/>
      <c r="J397" s="652"/>
      <c r="K397" s="652"/>
      <c r="L397" s="652"/>
      <c r="M397" s="652"/>
      <c r="N397" s="601"/>
      <c r="O397" s="601"/>
      <c r="P397" s="601"/>
      <c r="Q397" s="601"/>
    </row>
    <row r="398" spans="7:17" ht="15">
      <c r="G398" s="652"/>
      <c r="H398" s="652"/>
      <c r="I398" s="652"/>
      <c r="J398" s="652"/>
      <c r="K398" s="652"/>
      <c r="L398" s="652"/>
      <c r="M398" s="652"/>
      <c r="N398" s="601"/>
      <c r="O398" s="601"/>
      <c r="P398" s="601"/>
      <c r="Q398" s="601"/>
    </row>
    <row r="399" spans="7:17" ht="15">
      <c r="G399" s="652"/>
      <c r="H399" s="652"/>
      <c r="I399" s="652"/>
      <c r="J399" s="652"/>
      <c r="K399" s="652"/>
      <c r="L399" s="652"/>
      <c r="M399" s="652"/>
      <c r="N399" s="601"/>
      <c r="O399" s="601"/>
      <c r="P399" s="601"/>
      <c r="Q399" s="601"/>
    </row>
    <row r="400" spans="7:17" ht="15">
      <c r="G400" s="652"/>
      <c r="H400" s="652"/>
      <c r="I400" s="652"/>
      <c r="J400" s="652"/>
      <c r="K400" s="652"/>
      <c r="L400" s="652"/>
      <c r="M400" s="652"/>
      <c r="N400" s="601"/>
      <c r="O400" s="601"/>
      <c r="P400" s="601"/>
      <c r="Q400" s="601"/>
    </row>
    <row r="401" spans="7:17" ht="15">
      <c r="G401" s="652"/>
      <c r="H401" s="652"/>
      <c r="I401" s="652"/>
      <c r="J401" s="652"/>
      <c r="K401" s="652"/>
      <c r="L401" s="652"/>
      <c r="M401" s="652"/>
      <c r="N401" s="601"/>
      <c r="O401" s="601"/>
      <c r="P401" s="601"/>
      <c r="Q401" s="601"/>
    </row>
    <row r="402" spans="7:17" ht="15">
      <c r="G402" s="652"/>
      <c r="H402" s="652"/>
      <c r="I402" s="652"/>
      <c r="J402" s="652"/>
      <c r="K402" s="652"/>
      <c r="L402" s="652"/>
      <c r="M402" s="652"/>
      <c r="N402" s="601"/>
      <c r="O402" s="601"/>
      <c r="P402" s="601"/>
      <c r="Q402" s="601"/>
    </row>
    <row r="403" spans="7:17" ht="15">
      <c r="G403" s="652"/>
      <c r="H403" s="652"/>
      <c r="I403" s="652"/>
      <c r="J403" s="652"/>
      <c r="K403" s="652"/>
      <c r="L403" s="652"/>
      <c r="M403" s="652"/>
      <c r="N403" s="601"/>
      <c r="O403" s="601"/>
      <c r="P403" s="601"/>
      <c r="Q403" s="601"/>
    </row>
    <row r="404" spans="7:17" ht="15">
      <c r="G404" s="652"/>
      <c r="H404" s="652"/>
      <c r="I404" s="652"/>
      <c r="J404" s="652"/>
      <c r="K404" s="652"/>
      <c r="L404" s="652"/>
      <c r="M404" s="652"/>
      <c r="N404" s="601"/>
      <c r="O404" s="601"/>
      <c r="P404" s="601"/>
      <c r="Q404" s="601"/>
    </row>
    <row r="405" spans="7:17" ht="15">
      <c r="G405" s="652"/>
      <c r="H405" s="652"/>
      <c r="I405" s="652"/>
      <c r="J405" s="652"/>
      <c r="K405" s="652"/>
      <c r="L405" s="652"/>
      <c r="M405" s="652"/>
      <c r="N405" s="601"/>
      <c r="O405" s="601"/>
      <c r="P405" s="601"/>
      <c r="Q405" s="601"/>
    </row>
    <row r="406" spans="7:17" ht="15">
      <c r="G406" s="652"/>
      <c r="H406" s="652"/>
      <c r="I406" s="652"/>
      <c r="J406" s="652"/>
      <c r="K406" s="652"/>
      <c r="L406" s="652"/>
      <c r="M406" s="652"/>
      <c r="N406" s="601"/>
      <c r="O406" s="601"/>
      <c r="P406" s="601"/>
      <c r="Q406" s="601"/>
    </row>
    <row r="407" spans="7:17" ht="15">
      <c r="G407" s="652"/>
      <c r="H407" s="652"/>
      <c r="I407" s="652"/>
      <c r="J407" s="652"/>
      <c r="K407" s="652"/>
      <c r="L407" s="652"/>
      <c r="M407" s="652"/>
      <c r="N407" s="601"/>
      <c r="O407" s="601"/>
      <c r="P407" s="601"/>
      <c r="Q407" s="601"/>
    </row>
    <row r="408" spans="7:17" ht="15">
      <c r="G408" s="652"/>
      <c r="H408" s="652"/>
      <c r="I408" s="652"/>
      <c r="J408" s="652"/>
      <c r="K408" s="652"/>
      <c r="L408" s="652"/>
      <c r="M408" s="652"/>
      <c r="N408" s="601"/>
      <c r="O408" s="601"/>
      <c r="P408" s="601"/>
      <c r="Q408" s="601"/>
    </row>
    <row r="409" spans="7:17" ht="15">
      <c r="G409" s="652"/>
      <c r="H409" s="652"/>
      <c r="I409" s="652"/>
      <c r="J409" s="652"/>
      <c r="K409" s="652"/>
      <c r="L409" s="652"/>
      <c r="M409" s="652"/>
      <c r="N409" s="601"/>
      <c r="O409" s="601"/>
      <c r="P409" s="601"/>
      <c r="Q409" s="601"/>
    </row>
    <row r="410" spans="7:17" ht="15">
      <c r="G410" s="652"/>
      <c r="H410" s="652"/>
      <c r="I410" s="652"/>
      <c r="J410" s="652"/>
      <c r="K410" s="652"/>
      <c r="L410" s="652"/>
      <c r="M410" s="652"/>
      <c r="N410" s="601"/>
      <c r="O410" s="601"/>
      <c r="P410" s="601"/>
      <c r="Q410" s="601"/>
    </row>
    <row r="411" spans="7:17" ht="15">
      <c r="G411" s="652"/>
      <c r="H411" s="652"/>
      <c r="I411" s="652"/>
      <c r="J411" s="652"/>
      <c r="K411" s="652"/>
      <c r="L411" s="652"/>
      <c r="M411" s="652"/>
      <c r="N411" s="601"/>
      <c r="O411" s="601"/>
      <c r="P411" s="601"/>
      <c r="Q411" s="601"/>
    </row>
    <row r="412" spans="7:17" ht="15">
      <c r="G412" s="652"/>
      <c r="H412" s="652"/>
      <c r="I412" s="652"/>
      <c r="J412" s="652"/>
      <c r="K412" s="652"/>
      <c r="L412" s="652"/>
      <c r="M412" s="652"/>
      <c r="N412" s="601"/>
      <c r="O412" s="601"/>
      <c r="P412" s="601"/>
      <c r="Q412" s="601"/>
    </row>
    <row r="413" spans="7:17" ht="15">
      <c r="G413" s="652"/>
      <c r="H413" s="652"/>
      <c r="I413" s="652"/>
      <c r="J413" s="652"/>
      <c r="K413" s="652"/>
      <c r="L413" s="652"/>
      <c r="M413" s="652"/>
      <c r="N413" s="601"/>
      <c r="O413" s="601"/>
      <c r="P413" s="601"/>
      <c r="Q413" s="601"/>
    </row>
    <row r="414" spans="7:17" ht="15">
      <c r="G414" s="652"/>
      <c r="H414" s="652"/>
      <c r="I414" s="652"/>
      <c r="J414" s="652"/>
      <c r="K414" s="652"/>
      <c r="L414" s="652"/>
      <c r="M414" s="652"/>
      <c r="N414" s="601"/>
      <c r="O414" s="601"/>
      <c r="P414" s="601"/>
      <c r="Q414" s="601"/>
    </row>
    <row r="415" spans="7:17" ht="15">
      <c r="G415" s="652"/>
      <c r="H415" s="652"/>
      <c r="I415" s="652"/>
      <c r="J415" s="652"/>
      <c r="K415" s="652"/>
      <c r="L415" s="652"/>
      <c r="M415" s="652"/>
      <c r="N415" s="601"/>
      <c r="O415" s="601"/>
      <c r="P415" s="601"/>
      <c r="Q415" s="601"/>
    </row>
    <row r="416" spans="7:17" ht="15">
      <c r="G416" s="652"/>
      <c r="H416" s="652"/>
      <c r="I416" s="652"/>
      <c r="J416" s="652"/>
      <c r="K416" s="652"/>
      <c r="L416" s="652"/>
      <c r="M416" s="652"/>
      <c r="N416" s="601"/>
      <c r="O416" s="601"/>
      <c r="P416" s="601"/>
      <c r="Q416" s="601"/>
    </row>
    <row r="417" spans="7:17" ht="15">
      <c r="G417" s="652"/>
      <c r="H417" s="652"/>
      <c r="I417" s="652"/>
      <c r="J417" s="652"/>
      <c r="K417" s="652"/>
      <c r="L417" s="652"/>
      <c r="M417" s="652"/>
      <c r="N417" s="601"/>
      <c r="O417" s="601"/>
      <c r="P417" s="601"/>
      <c r="Q417" s="601"/>
    </row>
    <row r="418" spans="7:17" ht="15">
      <c r="G418" s="652"/>
      <c r="H418" s="652"/>
      <c r="I418" s="652"/>
      <c r="J418" s="652"/>
      <c r="K418" s="652"/>
      <c r="L418" s="652"/>
      <c r="M418" s="652"/>
      <c r="N418" s="601"/>
      <c r="O418" s="601"/>
      <c r="P418" s="601"/>
      <c r="Q418" s="601"/>
    </row>
    <row r="419" spans="7:17" ht="15">
      <c r="G419" s="652"/>
      <c r="H419" s="652"/>
      <c r="I419" s="652"/>
      <c r="J419" s="652"/>
      <c r="K419" s="652"/>
      <c r="L419" s="652"/>
      <c r="M419" s="652"/>
      <c r="N419" s="601"/>
      <c r="O419" s="601"/>
      <c r="P419" s="601"/>
      <c r="Q419" s="601"/>
    </row>
    <row r="420" spans="7:17" ht="15">
      <c r="G420" s="652"/>
      <c r="H420" s="652"/>
      <c r="I420" s="652"/>
      <c r="J420" s="652"/>
      <c r="K420" s="652"/>
      <c r="L420" s="652"/>
      <c r="M420" s="652"/>
      <c r="N420" s="601"/>
      <c r="O420" s="601"/>
      <c r="P420" s="601"/>
      <c r="Q420" s="601"/>
    </row>
    <row r="421" spans="7:17" ht="15">
      <c r="G421" s="652"/>
      <c r="H421" s="652"/>
      <c r="I421" s="652"/>
      <c r="J421" s="652"/>
      <c r="K421" s="652"/>
      <c r="L421" s="652"/>
      <c r="M421" s="652"/>
      <c r="N421" s="601"/>
      <c r="O421" s="601"/>
      <c r="P421" s="601"/>
      <c r="Q421" s="601"/>
    </row>
    <row r="422" spans="7:17" ht="15">
      <c r="G422" s="652"/>
      <c r="H422" s="652"/>
      <c r="I422" s="652"/>
      <c r="J422" s="652"/>
      <c r="K422" s="652"/>
      <c r="L422" s="652"/>
      <c r="M422" s="652"/>
      <c r="N422" s="601"/>
      <c r="O422" s="601"/>
      <c r="P422" s="601"/>
      <c r="Q422" s="601"/>
    </row>
    <row r="423" spans="7:17" ht="15">
      <c r="G423" s="652"/>
      <c r="H423" s="652"/>
      <c r="I423" s="652"/>
      <c r="J423" s="652"/>
      <c r="K423" s="652"/>
      <c r="L423" s="652"/>
      <c r="M423" s="652"/>
      <c r="N423" s="601"/>
      <c r="O423" s="601"/>
      <c r="P423" s="601"/>
      <c r="Q423" s="601"/>
    </row>
    <row r="424" spans="7:17" ht="15">
      <c r="G424" s="652"/>
      <c r="H424" s="652"/>
      <c r="I424" s="652"/>
      <c r="J424" s="652"/>
      <c r="K424" s="652"/>
      <c r="L424" s="652"/>
      <c r="M424" s="652"/>
      <c r="N424" s="601"/>
      <c r="O424" s="601"/>
      <c r="P424" s="601"/>
      <c r="Q424" s="601"/>
    </row>
    <row r="425" spans="7:17" ht="15">
      <c r="G425" s="652"/>
      <c r="H425" s="652"/>
      <c r="I425" s="652"/>
      <c r="J425" s="652"/>
      <c r="K425" s="652"/>
      <c r="L425" s="652"/>
      <c r="M425" s="652"/>
      <c r="N425" s="601"/>
      <c r="O425" s="601"/>
      <c r="P425" s="601"/>
      <c r="Q425" s="601"/>
    </row>
    <row r="426" spans="7:17" ht="15">
      <c r="G426" s="652"/>
      <c r="H426" s="652"/>
      <c r="I426" s="652"/>
      <c r="J426" s="652"/>
      <c r="K426" s="652"/>
      <c r="L426" s="652"/>
      <c r="M426" s="652"/>
      <c r="N426" s="601"/>
      <c r="O426" s="601"/>
      <c r="P426" s="601"/>
      <c r="Q426" s="601"/>
    </row>
    <row r="427" spans="7:17" ht="15">
      <c r="G427" s="652"/>
      <c r="H427" s="652"/>
      <c r="I427" s="652"/>
      <c r="J427" s="652"/>
      <c r="K427" s="652"/>
      <c r="L427" s="652"/>
      <c r="M427" s="652"/>
      <c r="N427" s="601"/>
      <c r="O427" s="601"/>
      <c r="P427" s="601"/>
      <c r="Q427" s="601"/>
    </row>
    <row r="428" spans="7:17" ht="15">
      <c r="G428" s="652"/>
      <c r="H428" s="652"/>
      <c r="I428" s="652"/>
      <c r="J428" s="652"/>
      <c r="K428" s="652"/>
      <c r="L428" s="652"/>
      <c r="M428" s="652"/>
      <c r="N428" s="601"/>
      <c r="O428" s="601"/>
      <c r="P428" s="601"/>
      <c r="Q428" s="601"/>
    </row>
    <row r="429" spans="7:17" ht="15">
      <c r="G429" s="652"/>
      <c r="H429" s="652"/>
      <c r="I429" s="652"/>
      <c r="J429" s="652"/>
      <c r="K429" s="652"/>
      <c r="L429" s="652"/>
      <c r="M429" s="652"/>
      <c r="N429" s="601"/>
      <c r="O429" s="601"/>
      <c r="P429" s="601"/>
      <c r="Q429" s="601"/>
    </row>
    <row r="430" spans="7:17" ht="15">
      <c r="G430" s="652"/>
      <c r="H430" s="652"/>
      <c r="I430" s="652"/>
      <c r="J430" s="652"/>
      <c r="K430" s="652"/>
      <c r="L430" s="652"/>
      <c r="M430" s="652"/>
      <c r="N430" s="601"/>
      <c r="O430" s="601"/>
      <c r="P430" s="601"/>
      <c r="Q430" s="601"/>
    </row>
    <row r="431" spans="7:17" ht="15">
      <c r="G431" s="652"/>
      <c r="H431" s="652"/>
      <c r="I431" s="652"/>
      <c r="J431" s="652"/>
      <c r="K431" s="652"/>
      <c r="L431" s="652"/>
      <c r="M431" s="652"/>
      <c r="N431" s="601"/>
      <c r="O431" s="601"/>
      <c r="P431" s="601"/>
      <c r="Q431" s="601"/>
    </row>
    <row r="432" spans="7:17" ht="15">
      <c r="G432" s="652"/>
      <c r="H432" s="652"/>
      <c r="I432" s="652"/>
      <c r="J432" s="652"/>
      <c r="K432" s="652"/>
      <c r="L432" s="652"/>
      <c r="M432" s="652"/>
      <c r="N432" s="601"/>
      <c r="O432" s="601"/>
      <c r="P432" s="601"/>
      <c r="Q432" s="601"/>
    </row>
    <row r="433" spans="7:17" ht="15">
      <c r="G433" s="652"/>
      <c r="H433" s="652"/>
      <c r="I433" s="652"/>
      <c r="J433" s="652"/>
      <c r="K433" s="652"/>
      <c r="L433" s="652"/>
      <c r="M433" s="652"/>
      <c r="N433" s="601"/>
      <c r="O433" s="601"/>
      <c r="P433" s="601"/>
      <c r="Q433" s="601"/>
    </row>
    <row r="434" spans="7:17" ht="15">
      <c r="G434" s="652"/>
      <c r="H434" s="652"/>
      <c r="I434" s="652"/>
      <c r="J434" s="652"/>
      <c r="K434" s="652"/>
      <c r="L434" s="652"/>
      <c r="M434" s="652"/>
      <c r="N434" s="601"/>
      <c r="O434" s="601"/>
      <c r="P434" s="601"/>
      <c r="Q434" s="601"/>
    </row>
    <row r="435" spans="7:17" ht="15">
      <c r="G435" s="652"/>
      <c r="H435" s="652"/>
      <c r="I435" s="652"/>
      <c r="J435" s="652"/>
      <c r="K435" s="652"/>
      <c r="L435" s="652"/>
      <c r="M435" s="652"/>
      <c r="N435" s="601"/>
      <c r="O435" s="601"/>
      <c r="P435" s="601"/>
      <c r="Q435" s="601"/>
    </row>
    <row r="436" spans="7:17" ht="15">
      <c r="G436" s="652"/>
      <c r="H436" s="652"/>
      <c r="I436" s="652"/>
      <c r="J436" s="652"/>
      <c r="K436" s="652"/>
      <c r="L436" s="652"/>
      <c r="M436" s="652"/>
      <c r="N436" s="601"/>
      <c r="O436" s="601"/>
      <c r="P436" s="601"/>
      <c r="Q436" s="601"/>
    </row>
    <row r="437" spans="7:17" ht="15">
      <c r="G437" s="652"/>
      <c r="H437" s="652"/>
      <c r="I437" s="652"/>
      <c r="J437" s="652"/>
      <c r="K437" s="652"/>
      <c r="L437" s="652"/>
      <c r="M437" s="652"/>
      <c r="N437" s="601"/>
      <c r="O437" s="601"/>
      <c r="P437" s="601"/>
      <c r="Q437" s="601"/>
    </row>
    <row r="438" spans="7:17" ht="15">
      <c r="G438" s="652"/>
      <c r="H438" s="652"/>
      <c r="I438" s="652"/>
      <c r="J438" s="652"/>
      <c r="K438" s="652"/>
      <c r="L438" s="652"/>
      <c r="M438" s="652"/>
      <c r="N438" s="601"/>
      <c r="O438" s="601"/>
      <c r="P438" s="601"/>
      <c r="Q438" s="601"/>
    </row>
    <row r="439" spans="7:17" ht="15">
      <c r="G439" s="652"/>
      <c r="H439" s="652"/>
      <c r="I439" s="652"/>
      <c r="J439" s="652"/>
      <c r="K439" s="652"/>
      <c r="L439" s="652"/>
      <c r="M439" s="652"/>
      <c r="N439" s="601"/>
      <c r="O439" s="601"/>
      <c r="P439" s="601"/>
      <c r="Q439" s="601"/>
    </row>
    <row r="440" spans="7:17" ht="15">
      <c r="G440" s="652"/>
      <c r="H440" s="652"/>
      <c r="I440" s="652"/>
      <c r="J440" s="652"/>
      <c r="K440" s="652"/>
      <c r="L440" s="652"/>
      <c r="M440" s="652"/>
      <c r="N440" s="601"/>
      <c r="O440" s="601"/>
      <c r="P440" s="601"/>
      <c r="Q440" s="601"/>
    </row>
    <row r="441" spans="7:17" ht="15">
      <c r="G441" s="652"/>
      <c r="H441" s="652"/>
      <c r="I441" s="652"/>
      <c r="J441" s="652"/>
      <c r="K441" s="652"/>
      <c r="L441" s="652"/>
      <c r="M441" s="652"/>
      <c r="N441" s="601"/>
      <c r="O441" s="601"/>
      <c r="P441" s="601"/>
      <c r="Q441" s="601"/>
    </row>
    <row r="442" spans="7:17" ht="15">
      <c r="G442" s="652"/>
      <c r="H442" s="652"/>
      <c r="I442" s="652"/>
      <c r="J442" s="652"/>
      <c r="K442" s="652"/>
      <c r="L442" s="652"/>
      <c r="M442" s="652"/>
      <c r="N442" s="601"/>
      <c r="O442" s="601"/>
      <c r="P442" s="601"/>
      <c r="Q442" s="601"/>
    </row>
    <row r="443" spans="7:17" ht="15">
      <c r="G443" s="652"/>
      <c r="H443" s="652"/>
      <c r="I443" s="652"/>
      <c r="J443" s="652"/>
      <c r="K443" s="652"/>
      <c r="L443" s="652"/>
      <c r="M443" s="652"/>
      <c r="N443" s="601"/>
      <c r="O443" s="601"/>
      <c r="P443" s="601"/>
      <c r="Q443" s="601"/>
    </row>
    <row r="444" spans="7:17" ht="15">
      <c r="G444" s="652"/>
      <c r="H444" s="652"/>
      <c r="I444" s="652"/>
      <c r="J444" s="652"/>
      <c r="K444" s="652"/>
      <c r="L444" s="652"/>
      <c r="M444" s="652"/>
      <c r="N444" s="601"/>
      <c r="O444" s="601"/>
      <c r="P444" s="601"/>
      <c r="Q444" s="601"/>
    </row>
    <row r="445" spans="7:17" ht="15">
      <c r="G445" s="652"/>
      <c r="H445" s="652"/>
      <c r="I445" s="652"/>
      <c r="J445" s="652"/>
      <c r="K445" s="652"/>
      <c r="L445" s="652"/>
      <c r="M445" s="652"/>
      <c r="N445" s="601"/>
      <c r="O445" s="601"/>
      <c r="P445" s="601"/>
      <c r="Q445" s="601"/>
    </row>
    <row r="446" spans="7:17" ht="15">
      <c r="G446" s="652"/>
      <c r="H446" s="652"/>
      <c r="I446" s="652"/>
      <c r="J446" s="652"/>
      <c r="K446" s="652"/>
      <c r="L446" s="652"/>
      <c r="M446" s="652"/>
      <c r="N446" s="601"/>
      <c r="O446" s="601"/>
      <c r="P446" s="601"/>
      <c r="Q446" s="601"/>
    </row>
    <row r="447" spans="7:17" ht="15">
      <c r="G447" s="652"/>
      <c r="H447" s="652"/>
      <c r="I447" s="652"/>
      <c r="J447" s="652"/>
      <c r="K447" s="652"/>
      <c r="L447" s="652"/>
      <c r="M447" s="652"/>
      <c r="N447" s="601"/>
      <c r="O447" s="601"/>
      <c r="P447" s="601"/>
      <c r="Q447" s="601"/>
    </row>
    <row r="448" spans="7:17" ht="15">
      <c r="G448" s="652"/>
      <c r="H448" s="652"/>
      <c r="I448" s="652"/>
      <c r="J448" s="652"/>
      <c r="K448" s="652"/>
      <c r="L448" s="652"/>
      <c r="M448" s="652"/>
      <c r="N448" s="601"/>
      <c r="O448" s="601"/>
      <c r="P448" s="601"/>
      <c r="Q448" s="601"/>
    </row>
    <row r="449" spans="7:17" ht="15">
      <c r="G449" s="652"/>
      <c r="H449" s="652"/>
      <c r="I449" s="652"/>
      <c r="J449" s="652"/>
      <c r="K449" s="652"/>
      <c r="L449" s="652"/>
      <c r="M449" s="652"/>
      <c r="N449" s="601"/>
      <c r="O449" s="601"/>
      <c r="P449" s="601"/>
      <c r="Q449" s="601"/>
    </row>
    <row r="450" spans="7:17" ht="15">
      <c r="G450" s="652"/>
      <c r="H450" s="652"/>
      <c r="I450" s="652"/>
      <c r="J450" s="652"/>
      <c r="K450" s="652"/>
      <c r="L450" s="652"/>
      <c r="M450" s="652"/>
      <c r="N450" s="601"/>
      <c r="O450" s="601"/>
      <c r="P450" s="601"/>
      <c r="Q450" s="601"/>
    </row>
    <row r="451" spans="7:17" ht="15">
      <c r="G451" s="652"/>
      <c r="H451" s="652"/>
      <c r="I451" s="652"/>
      <c r="J451" s="652"/>
      <c r="K451" s="652"/>
      <c r="L451" s="652"/>
      <c r="M451" s="652"/>
      <c r="N451" s="601"/>
      <c r="O451" s="601"/>
      <c r="P451" s="601"/>
      <c r="Q451" s="601"/>
    </row>
    <row r="452" spans="7:17" ht="15">
      <c r="G452" s="652"/>
      <c r="H452" s="652"/>
      <c r="I452" s="652"/>
      <c r="J452" s="652"/>
      <c r="K452" s="652"/>
      <c r="L452" s="652"/>
      <c r="M452" s="652"/>
      <c r="N452" s="601"/>
      <c r="O452" s="601"/>
      <c r="P452" s="601"/>
      <c r="Q452" s="601"/>
    </row>
    <row r="453" spans="7:17" ht="15">
      <c r="G453" s="652"/>
      <c r="H453" s="652"/>
      <c r="I453" s="652"/>
      <c r="J453" s="652"/>
      <c r="K453" s="652"/>
      <c r="L453" s="652"/>
      <c r="M453" s="652"/>
      <c r="N453" s="601"/>
      <c r="O453" s="601"/>
      <c r="P453" s="601"/>
      <c r="Q453" s="601"/>
    </row>
    <row r="454" spans="7:17" ht="15">
      <c r="G454" s="652"/>
      <c r="H454" s="652"/>
      <c r="I454" s="652"/>
      <c r="J454" s="652"/>
      <c r="K454" s="652"/>
      <c r="L454" s="652"/>
      <c r="M454" s="652"/>
      <c r="N454" s="601"/>
      <c r="O454" s="601"/>
      <c r="P454" s="601"/>
      <c r="Q454" s="601"/>
    </row>
    <row r="455" spans="7:17" ht="15">
      <c r="G455" s="652"/>
      <c r="H455" s="652"/>
      <c r="I455" s="652"/>
      <c r="J455" s="652"/>
      <c r="K455" s="652"/>
      <c r="L455" s="652"/>
      <c r="M455" s="652"/>
      <c r="N455" s="601"/>
      <c r="O455" s="601"/>
      <c r="P455" s="601"/>
      <c r="Q455" s="601"/>
    </row>
    <row r="456" spans="7:17" ht="15">
      <c r="G456" s="652"/>
      <c r="H456" s="652"/>
      <c r="I456" s="652"/>
      <c r="J456" s="652"/>
      <c r="K456" s="652"/>
      <c r="L456" s="652"/>
      <c r="M456" s="652"/>
      <c r="N456" s="601"/>
      <c r="O456" s="601"/>
      <c r="P456" s="601"/>
      <c r="Q456" s="601"/>
    </row>
    <row r="457" spans="7:17" ht="15">
      <c r="G457" s="652"/>
      <c r="H457" s="652"/>
      <c r="I457" s="652"/>
      <c r="J457" s="652"/>
      <c r="K457" s="652"/>
      <c r="L457" s="652"/>
      <c r="M457" s="652"/>
      <c r="N457" s="601"/>
      <c r="O457" s="601"/>
      <c r="P457" s="601"/>
      <c r="Q457" s="601"/>
    </row>
    <row r="458" spans="7:17" ht="15">
      <c r="G458" s="652"/>
      <c r="H458" s="652"/>
      <c r="I458" s="652"/>
      <c r="J458" s="652"/>
      <c r="K458" s="652"/>
      <c r="L458" s="652"/>
      <c r="M458" s="652"/>
      <c r="N458" s="601"/>
      <c r="O458" s="601"/>
      <c r="P458" s="601"/>
      <c r="Q458" s="601"/>
    </row>
    <row r="459" spans="7:17" ht="15">
      <c r="G459" s="652"/>
      <c r="H459" s="652"/>
      <c r="I459" s="652"/>
      <c r="J459" s="652"/>
      <c r="K459" s="652"/>
      <c r="L459" s="652"/>
      <c r="M459" s="652"/>
      <c r="N459" s="601"/>
      <c r="O459" s="601"/>
      <c r="P459" s="601"/>
      <c r="Q459" s="601"/>
    </row>
    <row r="460" spans="7:17" ht="15">
      <c r="G460" s="652"/>
      <c r="H460" s="652"/>
      <c r="I460" s="652"/>
      <c r="J460" s="652"/>
      <c r="K460" s="652"/>
      <c r="L460" s="652"/>
      <c r="M460" s="652"/>
      <c r="N460" s="601"/>
      <c r="O460" s="601"/>
      <c r="P460" s="601"/>
      <c r="Q460" s="601"/>
    </row>
    <row r="461" spans="7:17" ht="15">
      <c r="G461" s="652"/>
      <c r="H461" s="652"/>
      <c r="I461" s="652"/>
      <c r="J461" s="652"/>
      <c r="K461" s="652"/>
      <c r="L461" s="652"/>
      <c r="M461" s="652"/>
      <c r="N461" s="601"/>
      <c r="O461" s="601"/>
      <c r="P461" s="601"/>
      <c r="Q461" s="601"/>
    </row>
    <row r="462" spans="7:17" ht="15">
      <c r="G462" s="652"/>
      <c r="H462" s="652"/>
      <c r="I462" s="652"/>
      <c r="J462" s="652"/>
      <c r="K462" s="652"/>
      <c r="L462" s="652"/>
      <c r="M462" s="652"/>
      <c r="N462" s="601"/>
      <c r="O462" s="601"/>
      <c r="P462" s="601"/>
      <c r="Q462" s="601"/>
    </row>
    <row r="463" spans="7:17" ht="15">
      <c r="G463" s="652"/>
      <c r="H463" s="652"/>
      <c r="I463" s="652"/>
      <c r="J463" s="652"/>
      <c r="K463" s="652"/>
      <c r="L463" s="652"/>
      <c r="M463" s="652"/>
      <c r="N463" s="601"/>
      <c r="O463" s="601"/>
      <c r="P463" s="601"/>
      <c r="Q463" s="601"/>
    </row>
    <row r="464" spans="7:17" ht="15">
      <c r="G464" s="652"/>
      <c r="H464" s="652"/>
      <c r="I464" s="652"/>
      <c r="J464" s="652"/>
      <c r="K464" s="652"/>
      <c r="L464" s="652"/>
      <c r="M464" s="652"/>
      <c r="N464" s="601"/>
      <c r="O464" s="601"/>
      <c r="P464" s="601"/>
      <c r="Q464" s="601"/>
    </row>
    <row r="465" spans="7:17" ht="15">
      <c r="G465" s="652"/>
      <c r="H465" s="652"/>
      <c r="I465" s="652"/>
      <c r="J465" s="652"/>
      <c r="K465" s="652"/>
      <c r="L465" s="652"/>
      <c r="M465" s="652"/>
      <c r="N465" s="601"/>
      <c r="O465" s="601"/>
      <c r="P465" s="601"/>
      <c r="Q465" s="601"/>
    </row>
    <row r="466" spans="7:17" ht="15">
      <c r="G466" s="652"/>
      <c r="H466" s="652"/>
      <c r="I466" s="652"/>
      <c r="J466" s="652"/>
      <c r="K466" s="652"/>
      <c r="L466" s="652"/>
      <c r="M466" s="652"/>
      <c r="N466" s="601"/>
      <c r="O466" s="601"/>
      <c r="P466" s="601"/>
      <c r="Q466" s="601"/>
    </row>
    <row r="467" spans="7:17" ht="15">
      <c r="G467" s="652"/>
      <c r="H467" s="652"/>
      <c r="I467" s="652"/>
      <c r="J467" s="652"/>
      <c r="K467" s="652"/>
      <c r="L467" s="652"/>
      <c r="M467" s="652"/>
      <c r="N467" s="601"/>
      <c r="O467" s="601"/>
      <c r="P467" s="601"/>
      <c r="Q467" s="601"/>
    </row>
    <row r="468" spans="7:17" ht="15">
      <c r="G468" s="652"/>
      <c r="H468" s="652"/>
      <c r="I468" s="652"/>
      <c r="J468" s="652"/>
      <c r="K468" s="652"/>
      <c r="L468" s="652"/>
      <c r="M468" s="652"/>
      <c r="N468" s="601"/>
      <c r="O468" s="601"/>
      <c r="P468" s="601"/>
      <c r="Q468" s="601"/>
    </row>
    <row r="469" spans="7:17" ht="15">
      <c r="G469" s="652"/>
      <c r="H469" s="652"/>
      <c r="I469" s="652"/>
      <c r="J469" s="652"/>
      <c r="K469" s="652"/>
      <c r="L469" s="652"/>
      <c r="M469" s="652"/>
      <c r="N469" s="601"/>
      <c r="O469" s="601"/>
      <c r="P469" s="601"/>
      <c r="Q469" s="601"/>
    </row>
    <row r="470" spans="7:17" ht="15">
      <c r="G470" s="652"/>
      <c r="H470" s="652"/>
      <c r="I470" s="652"/>
      <c r="J470" s="652"/>
      <c r="K470" s="652"/>
      <c r="L470" s="652"/>
      <c r="M470" s="652"/>
      <c r="N470" s="601"/>
      <c r="O470" s="601"/>
      <c r="P470" s="601"/>
      <c r="Q470" s="601"/>
    </row>
    <row r="471" spans="7:17" ht="15">
      <c r="G471" s="652"/>
      <c r="H471" s="652"/>
      <c r="I471" s="652"/>
      <c r="J471" s="652"/>
      <c r="K471" s="652"/>
      <c r="L471" s="652"/>
      <c r="M471" s="652"/>
      <c r="N471" s="601"/>
      <c r="O471" s="601"/>
      <c r="P471" s="601"/>
      <c r="Q471" s="601"/>
    </row>
    <row r="472" spans="7:17" ht="15">
      <c r="G472" s="652"/>
      <c r="H472" s="652"/>
      <c r="I472" s="652"/>
      <c r="J472" s="652"/>
      <c r="K472" s="652"/>
      <c r="L472" s="652"/>
      <c r="M472" s="652"/>
      <c r="N472" s="601"/>
      <c r="O472" s="601"/>
      <c r="P472" s="601"/>
      <c r="Q472" s="601"/>
    </row>
    <row r="473" spans="7:17" ht="15">
      <c r="G473" s="652"/>
      <c r="H473" s="652"/>
      <c r="I473" s="652"/>
      <c r="J473" s="652"/>
      <c r="K473" s="652"/>
      <c r="L473" s="652"/>
      <c r="M473" s="652"/>
      <c r="N473" s="601"/>
      <c r="O473" s="601"/>
      <c r="P473" s="601"/>
      <c r="Q473" s="601"/>
    </row>
    <row r="474" spans="7:17" ht="15">
      <c r="G474" s="652"/>
      <c r="H474" s="652"/>
      <c r="I474" s="652"/>
      <c r="J474" s="652"/>
      <c r="K474" s="652"/>
      <c r="L474" s="652"/>
      <c r="M474" s="652"/>
      <c r="N474" s="601"/>
      <c r="O474" s="601"/>
      <c r="P474" s="601"/>
      <c r="Q474" s="601"/>
    </row>
    <row r="475" spans="7:17" ht="15">
      <c r="G475" s="652"/>
      <c r="H475" s="652"/>
      <c r="I475" s="652"/>
      <c r="J475" s="652"/>
      <c r="K475" s="652"/>
      <c r="L475" s="652"/>
      <c r="M475" s="652"/>
      <c r="N475" s="601"/>
      <c r="O475" s="601"/>
      <c r="P475" s="601"/>
      <c r="Q475" s="601"/>
    </row>
    <row r="476" spans="7:17" ht="15">
      <c r="G476" s="652"/>
      <c r="H476" s="652"/>
      <c r="I476" s="652"/>
      <c r="J476" s="652"/>
      <c r="K476" s="652"/>
      <c r="L476" s="652"/>
      <c r="M476" s="652"/>
      <c r="N476" s="601"/>
      <c r="O476" s="601"/>
      <c r="P476" s="601"/>
      <c r="Q476" s="601"/>
    </row>
    <row r="477" spans="7:17" ht="15">
      <c r="G477" s="652"/>
      <c r="H477" s="652"/>
      <c r="I477" s="652"/>
      <c r="J477" s="652"/>
      <c r="K477" s="652"/>
      <c r="L477" s="652"/>
      <c r="M477" s="652"/>
      <c r="N477" s="601"/>
      <c r="O477" s="601"/>
      <c r="P477" s="601"/>
      <c r="Q477" s="601"/>
    </row>
    <row r="478" spans="7:17" ht="15">
      <c r="G478" s="652"/>
      <c r="H478" s="652"/>
      <c r="I478" s="652"/>
      <c r="J478" s="652"/>
      <c r="K478" s="652"/>
      <c r="L478" s="652"/>
      <c r="M478" s="652"/>
      <c r="N478" s="601"/>
      <c r="O478" s="601"/>
      <c r="P478" s="601"/>
      <c r="Q478" s="601"/>
    </row>
    <row r="479" spans="7:17" ht="15">
      <c r="G479" s="652"/>
      <c r="H479" s="652"/>
      <c r="I479" s="652"/>
      <c r="J479" s="652"/>
      <c r="K479" s="652"/>
      <c r="L479" s="652"/>
      <c r="M479" s="652"/>
      <c r="N479" s="601"/>
      <c r="O479" s="601"/>
      <c r="P479" s="601"/>
      <c r="Q479" s="601"/>
    </row>
    <row r="480" spans="7:17" ht="15">
      <c r="G480" s="652"/>
      <c r="H480" s="652"/>
      <c r="I480" s="652"/>
      <c r="J480" s="652"/>
      <c r="K480" s="652"/>
      <c r="L480" s="652"/>
      <c r="M480" s="652"/>
      <c r="N480" s="601"/>
      <c r="O480" s="601"/>
      <c r="P480" s="601"/>
      <c r="Q480" s="601"/>
    </row>
    <row r="481" spans="7:17" ht="15">
      <c r="G481" s="652"/>
      <c r="H481" s="652"/>
      <c r="I481" s="652"/>
      <c r="J481" s="652"/>
      <c r="K481" s="652"/>
      <c r="L481" s="652"/>
      <c r="M481" s="652"/>
      <c r="N481" s="601"/>
      <c r="O481" s="601"/>
      <c r="P481" s="601"/>
      <c r="Q481" s="601"/>
    </row>
    <row r="482" spans="7:17" ht="15">
      <c r="G482" s="652"/>
      <c r="H482" s="652"/>
      <c r="I482" s="652"/>
      <c r="J482" s="652"/>
      <c r="K482" s="652"/>
      <c r="L482" s="652"/>
      <c r="M482" s="652"/>
      <c r="N482" s="601"/>
      <c r="O482" s="601"/>
      <c r="P482" s="601"/>
      <c r="Q482" s="601"/>
    </row>
    <row r="483" spans="7:17" ht="15">
      <c r="G483" s="652"/>
      <c r="H483" s="652"/>
      <c r="I483" s="652"/>
      <c r="J483" s="652"/>
      <c r="K483" s="652"/>
      <c r="L483" s="652"/>
      <c r="M483" s="652"/>
      <c r="N483" s="601"/>
      <c r="O483" s="601"/>
      <c r="P483" s="601"/>
      <c r="Q483" s="601"/>
    </row>
    <row r="484" spans="7:17" ht="15">
      <c r="G484" s="652"/>
      <c r="H484" s="652"/>
      <c r="I484" s="652"/>
      <c r="J484" s="652"/>
      <c r="K484" s="652"/>
      <c r="L484" s="652"/>
      <c r="M484" s="652"/>
      <c r="N484" s="601"/>
      <c r="O484" s="601"/>
      <c r="P484" s="601"/>
      <c r="Q484" s="601"/>
    </row>
    <row r="485" spans="7:17" ht="15">
      <c r="G485" s="652"/>
      <c r="H485" s="652"/>
      <c r="I485" s="652"/>
      <c r="J485" s="652"/>
      <c r="K485" s="652"/>
      <c r="L485" s="652"/>
      <c r="M485" s="652"/>
      <c r="N485" s="601"/>
      <c r="O485" s="601"/>
      <c r="P485" s="601"/>
      <c r="Q485" s="601"/>
    </row>
    <row r="486" spans="7:17" ht="15">
      <c r="G486" s="652"/>
      <c r="H486" s="652"/>
      <c r="I486" s="652"/>
      <c r="J486" s="652"/>
      <c r="K486" s="652"/>
      <c r="L486" s="652"/>
      <c r="M486" s="652"/>
      <c r="N486" s="601"/>
      <c r="O486" s="601"/>
      <c r="P486" s="601"/>
      <c r="Q486" s="601"/>
    </row>
    <row r="487" spans="7:17" ht="15">
      <c r="G487" s="652"/>
      <c r="H487" s="652"/>
      <c r="I487" s="652"/>
      <c r="J487" s="652"/>
      <c r="K487" s="652"/>
      <c r="L487" s="652"/>
      <c r="M487" s="652"/>
      <c r="N487" s="601"/>
      <c r="O487" s="601"/>
      <c r="P487" s="601"/>
      <c r="Q487" s="601"/>
    </row>
    <row r="488" spans="7:17" ht="15">
      <c r="G488" s="652"/>
      <c r="H488" s="652"/>
      <c r="I488" s="652"/>
      <c r="J488" s="652"/>
      <c r="K488" s="652"/>
      <c r="L488" s="652"/>
      <c r="M488" s="652"/>
      <c r="N488" s="601"/>
      <c r="O488" s="601"/>
      <c r="P488" s="601"/>
      <c r="Q488" s="601"/>
    </row>
    <row r="489" spans="7:17" ht="15">
      <c r="G489" s="652"/>
      <c r="H489" s="652"/>
      <c r="I489" s="652"/>
      <c r="J489" s="652"/>
      <c r="K489" s="652"/>
      <c r="L489" s="652"/>
      <c r="M489" s="652"/>
      <c r="N489" s="601"/>
      <c r="O489" s="601"/>
      <c r="P489" s="601"/>
      <c r="Q489" s="601"/>
    </row>
    <row r="490" spans="7:17" ht="15">
      <c r="G490" s="652"/>
      <c r="H490" s="652"/>
      <c r="I490" s="652"/>
      <c r="J490" s="652"/>
      <c r="K490" s="652"/>
      <c r="L490" s="652"/>
      <c r="M490" s="652"/>
      <c r="N490" s="601"/>
      <c r="O490" s="601"/>
      <c r="P490" s="601"/>
      <c r="Q490" s="601"/>
    </row>
    <row r="491" spans="7:17" ht="15">
      <c r="G491" s="652"/>
      <c r="H491" s="652"/>
      <c r="I491" s="652"/>
      <c r="J491" s="652"/>
      <c r="K491" s="652"/>
      <c r="L491" s="652"/>
      <c r="M491" s="652"/>
      <c r="N491" s="601"/>
      <c r="O491" s="601"/>
      <c r="P491" s="601"/>
      <c r="Q491" s="601"/>
    </row>
    <row r="492" spans="7:17" ht="15">
      <c r="G492" s="652"/>
      <c r="H492" s="652"/>
      <c r="I492" s="652"/>
      <c r="J492" s="652"/>
      <c r="K492" s="652"/>
      <c r="L492" s="652"/>
      <c r="M492" s="652"/>
      <c r="N492" s="601"/>
      <c r="O492" s="601"/>
      <c r="P492" s="601"/>
      <c r="Q492" s="601"/>
    </row>
    <row r="493" spans="7:17" ht="15">
      <c r="G493" s="652"/>
      <c r="H493" s="652"/>
      <c r="I493" s="652"/>
      <c r="J493" s="652"/>
      <c r="K493" s="652"/>
      <c r="L493" s="652"/>
      <c r="M493" s="652"/>
      <c r="N493" s="601"/>
      <c r="O493" s="601"/>
      <c r="P493" s="601"/>
      <c r="Q493" s="601"/>
    </row>
    <row r="494" spans="7:17" ht="15">
      <c r="G494" s="652"/>
      <c r="H494" s="652"/>
      <c r="I494" s="652"/>
      <c r="J494" s="652"/>
      <c r="K494" s="652"/>
      <c r="L494" s="652"/>
      <c r="M494" s="652"/>
      <c r="N494" s="601"/>
      <c r="O494" s="601"/>
      <c r="P494" s="601"/>
      <c r="Q494" s="601"/>
    </row>
    <row r="495" spans="7:17" ht="15">
      <c r="G495" s="652"/>
      <c r="H495" s="652"/>
      <c r="I495" s="652"/>
      <c r="J495" s="652"/>
      <c r="K495" s="652"/>
      <c r="L495" s="652"/>
      <c r="M495" s="652"/>
      <c r="N495" s="601"/>
      <c r="O495" s="601"/>
      <c r="P495" s="601"/>
      <c r="Q495" s="601"/>
    </row>
    <row r="496" spans="7:17" ht="15">
      <c r="G496" s="652"/>
      <c r="H496" s="652"/>
      <c r="I496" s="652"/>
      <c r="J496" s="652"/>
      <c r="K496" s="652"/>
      <c r="L496" s="652"/>
      <c r="M496" s="652"/>
      <c r="N496" s="601"/>
      <c r="O496" s="601"/>
      <c r="P496" s="601"/>
      <c r="Q496" s="601"/>
    </row>
    <row r="497" spans="7:17" ht="15">
      <c r="G497" s="652"/>
      <c r="H497" s="652"/>
      <c r="I497" s="652"/>
      <c r="J497" s="652"/>
      <c r="K497" s="652"/>
      <c r="L497" s="652"/>
      <c r="M497" s="652"/>
      <c r="N497" s="601"/>
      <c r="O497" s="601"/>
      <c r="P497" s="601"/>
      <c r="Q497" s="601"/>
    </row>
    <row r="498" spans="7:17" ht="15">
      <c r="G498" s="652"/>
      <c r="H498" s="652"/>
      <c r="I498" s="652"/>
      <c r="J498" s="652"/>
      <c r="K498" s="652"/>
      <c r="L498" s="652"/>
      <c r="M498" s="652"/>
      <c r="N498" s="601"/>
      <c r="O498" s="601"/>
      <c r="P498" s="601"/>
      <c r="Q498" s="601"/>
    </row>
    <row r="499" spans="7:17" ht="15">
      <c r="G499" s="652"/>
      <c r="H499" s="652"/>
      <c r="I499" s="652"/>
      <c r="J499" s="652"/>
      <c r="K499" s="652"/>
      <c r="L499" s="652"/>
      <c r="M499" s="652"/>
      <c r="N499" s="601"/>
      <c r="O499" s="601"/>
      <c r="P499" s="601"/>
      <c r="Q499" s="601"/>
    </row>
    <row r="500" spans="7:17" ht="15">
      <c r="G500" s="652"/>
      <c r="H500" s="652"/>
      <c r="I500" s="652"/>
      <c r="J500" s="652"/>
      <c r="K500" s="652"/>
      <c r="L500" s="652"/>
      <c r="M500" s="652"/>
      <c r="N500" s="601"/>
      <c r="O500" s="601"/>
      <c r="P500" s="601"/>
      <c r="Q500" s="601"/>
    </row>
    <row r="501" spans="7:17" ht="15">
      <c r="G501" s="652"/>
      <c r="H501" s="652"/>
      <c r="I501" s="652"/>
      <c r="J501" s="652"/>
      <c r="K501" s="652"/>
      <c r="L501" s="652"/>
      <c r="M501" s="652"/>
      <c r="N501" s="601"/>
      <c r="O501" s="601"/>
      <c r="P501" s="601"/>
      <c r="Q501" s="601"/>
    </row>
    <row r="502" spans="7:17" ht="15">
      <c r="G502" s="652"/>
      <c r="H502" s="652"/>
      <c r="I502" s="652"/>
      <c r="J502" s="652"/>
      <c r="K502" s="652"/>
      <c r="L502" s="652"/>
      <c r="M502" s="652"/>
      <c r="N502" s="601"/>
      <c r="O502" s="601"/>
      <c r="P502" s="601"/>
      <c r="Q502" s="601"/>
    </row>
    <row r="503" spans="7:17" ht="15">
      <c r="G503" s="652"/>
      <c r="H503" s="652"/>
      <c r="I503" s="652"/>
      <c r="J503" s="652"/>
      <c r="K503" s="652"/>
      <c r="L503" s="652"/>
      <c r="M503" s="652"/>
      <c r="N503" s="601"/>
      <c r="O503" s="601"/>
      <c r="P503" s="601"/>
      <c r="Q503" s="601"/>
    </row>
    <row r="504" spans="7:17" ht="15">
      <c r="G504" s="652"/>
      <c r="H504" s="652"/>
      <c r="I504" s="652"/>
      <c r="J504" s="652"/>
      <c r="K504" s="652"/>
      <c r="L504" s="652"/>
      <c r="M504" s="652"/>
      <c r="N504" s="601"/>
      <c r="O504" s="601"/>
      <c r="P504" s="601"/>
      <c r="Q504" s="601"/>
    </row>
    <row r="505" spans="7:17" ht="15">
      <c r="G505" s="652"/>
      <c r="H505" s="652"/>
      <c r="I505" s="652"/>
      <c r="J505" s="652"/>
      <c r="K505" s="652"/>
      <c r="L505" s="652"/>
      <c r="M505" s="652"/>
      <c r="N505" s="601"/>
      <c r="O505" s="601"/>
      <c r="P505" s="601"/>
      <c r="Q505" s="601"/>
    </row>
    <row r="506" spans="7:17" ht="15">
      <c r="G506" s="652"/>
      <c r="H506" s="652"/>
      <c r="I506" s="652"/>
      <c r="J506" s="652"/>
      <c r="K506" s="652"/>
      <c r="L506" s="652"/>
      <c r="M506" s="652"/>
      <c r="N506" s="601"/>
      <c r="O506" s="601"/>
      <c r="P506" s="601"/>
      <c r="Q506" s="601"/>
    </row>
    <row r="507" spans="7:17" ht="15">
      <c r="G507" s="652"/>
      <c r="H507" s="652"/>
      <c r="I507" s="652"/>
      <c r="J507" s="652"/>
      <c r="K507" s="652"/>
      <c r="L507" s="652"/>
      <c r="M507" s="652"/>
      <c r="N507" s="601"/>
      <c r="O507" s="601"/>
      <c r="P507" s="601"/>
      <c r="Q507" s="601"/>
    </row>
    <row r="508" spans="7:17" ht="15">
      <c r="G508" s="652"/>
      <c r="H508" s="652"/>
      <c r="I508" s="652"/>
      <c r="J508" s="652"/>
      <c r="K508" s="652"/>
      <c r="L508" s="652"/>
      <c r="M508" s="652"/>
      <c r="N508" s="601"/>
      <c r="O508" s="601"/>
      <c r="P508" s="601"/>
      <c r="Q508" s="601"/>
    </row>
    <row r="509" spans="7:17" ht="15">
      <c r="G509" s="652"/>
      <c r="H509" s="652"/>
      <c r="I509" s="652"/>
      <c r="J509" s="652"/>
      <c r="K509" s="652"/>
      <c r="L509" s="652"/>
      <c r="M509" s="652"/>
      <c r="N509" s="601"/>
      <c r="O509" s="601"/>
      <c r="P509" s="601"/>
      <c r="Q509" s="601"/>
    </row>
    <row r="510" spans="7:17" ht="15">
      <c r="G510" s="652"/>
      <c r="H510" s="652"/>
      <c r="I510" s="652"/>
      <c r="J510" s="652"/>
      <c r="K510" s="652"/>
      <c r="L510" s="652"/>
      <c r="M510" s="652"/>
      <c r="N510" s="601"/>
      <c r="O510" s="601"/>
      <c r="P510" s="601"/>
      <c r="Q510" s="601"/>
    </row>
    <row r="511" spans="7:17" ht="15">
      <c r="G511" s="652"/>
      <c r="H511" s="652"/>
      <c r="I511" s="652"/>
      <c r="J511" s="652"/>
      <c r="K511" s="652"/>
      <c r="L511" s="652"/>
      <c r="M511" s="652"/>
      <c r="N511" s="601"/>
      <c r="O511" s="601"/>
      <c r="P511" s="601"/>
      <c r="Q511" s="601"/>
    </row>
    <row r="512" spans="7:17" ht="15">
      <c r="G512" s="652"/>
      <c r="H512" s="652"/>
      <c r="I512" s="652"/>
      <c r="J512" s="652"/>
      <c r="K512" s="652"/>
      <c r="L512" s="652"/>
      <c r="M512" s="652"/>
      <c r="N512" s="601"/>
      <c r="O512" s="601"/>
      <c r="P512" s="601"/>
      <c r="Q512" s="601"/>
    </row>
    <row r="513" spans="7:17" ht="15">
      <c r="G513" s="652"/>
      <c r="H513" s="652"/>
      <c r="I513" s="652"/>
      <c r="J513" s="652"/>
      <c r="K513" s="652"/>
      <c r="L513" s="652"/>
      <c r="M513" s="652"/>
      <c r="N513" s="601"/>
      <c r="O513" s="601"/>
      <c r="P513" s="601"/>
      <c r="Q513" s="601"/>
    </row>
    <row r="514" spans="7:17" ht="15">
      <c r="G514" s="652"/>
      <c r="H514" s="652"/>
      <c r="I514" s="652"/>
      <c r="J514" s="652"/>
      <c r="K514" s="652"/>
      <c r="L514" s="652"/>
      <c r="M514" s="652"/>
      <c r="N514" s="601"/>
      <c r="O514" s="601"/>
      <c r="P514" s="601"/>
      <c r="Q514" s="601"/>
    </row>
    <row r="515" spans="7:17" ht="15">
      <c r="G515" s="652"/>
      <c r="H515" s="652"/>
      <c r="I515" s="652"/>
      <c r="J515" s="652"/>
      <c r="K515" s="652"/>
      <c r="L515" s="652"/>
      <c r="M515" s="652"/>
      <c r="N515" s="601"/>
      <c r="O515" s="601"/>
      <c r="P515" s="601"/>
      <c r="Q515" s="601"/>
    </row>
    <row r="516" spans="7:17" ht="15">
      <c r="G516" s="652"/>
      <c r="H516" s="652"/>
      <c r="I516" s="652"/>
      <c r="J516" s="652"/>
      <c r="K516" s="652"/>
      <c r="L516" s="652"/>
      <c r="M516" s="652"/>
      <c r="N516" s="601"/>
      <c r="O516" s="601"/>
      <c r="P516" s="601"/>
      <c r="Q516" s="601"/>
    </row>
    <row r="517" spans="7:17" ht="15">
      <c r="G517" s="652"/>
      <c r="H517" s="652"/>
      <c r="I517" s="652"/>
      <c r="J517" s="652"/>
      <c r="K517" s="652"/>
      <c r="L517" s="652"/>
      <c r="M517" s="652"/>
      <c r="N517" s="601"/>
      <c r="O517" s="601"/>
      <c r="P517" s="601"/>
      <c r="Q517" s="601"/>
    </row>
    <row r="518" spans="7:17" ht="15">
      <c r="G518" s="652"/>
      <c r="H518" s="652"/>
      <c r="I518" s="652"/>
      <c r="J518" s="652"/>
      <c r="K518" s="652"/>
      <c r="L518" s="652"/>
      <c r="M518" s="652"/>
      <c r="N518" s="601"/>
      <c r="O518" s="601"/>
      <c r="P518" s="601"/>
      <c r="Q518" s="601"/>
    </row>
    <row r="519" spans="7:17" ht="15">
      <c r="G519" s="652"/>
      <c r="H519" s="652"/>
      <c r="I519" s="652"/>
      <c r="J519" s="652"/>
      <c r="K519" s="652"/>
      <c r="L519" s="652"/>
      <c r="M519" s="652"/>
      <c r="N519" s="601"/>
      <c r="O519" s="601"/>
      <c r="P519" s="601"/>
      <c r="Q519" s="601"/>
    </row>
    <row r="520" spans="7:17" ht="15">
      <c r="G520" s="652"/>
      <c r="H520" s="652"/>
      <c r="I520" s="652"/>
      <c r="J520" s="652"/>
      <c r="K520" s="652"/>
      <c r="L520" s="652"/>
      <c r="M520" s="652"/>
      <c r="N520" s="601"/>
      <c r="O520" s="601"/>
      <c r="P520" s="601"/>
      <c r="Q520" s="601"/>
    </row>
    <row r="521" spans="7:17" ht="15">
      <c r="G521" s="652"/>
      <c r="H521" s="652"/>
      <c r="I521" s="652"/>
      <c r="J521" s="652"/>
      <c r="K521" s="652"/>
      <c r="L521" s="652"/>
      <c r="M521" s="652"/>
      <c r="N521" s="601"/>
      <c r="O521" s="601"/>
      <c r="P521" s="601"/>
      <c r="Q521" s="601"/>
    </row>
    <row r="522" spans="7:17" ht="15">
      <c r="G522" s="652"/>
      <c r="H522" s="652"/>
      <c r="I522" s="652"/>
      <c r="J522" s="652"/>
      <c r="K522" s="652"/>
      <c r="L522" s="652"/>
      <c r="M522" s="652"/>
      <c r="N522" s="601"/>
      <c r="O522" s="601"/>
      <c r="P522" s="601"/>
      <c r="Q522" s="601"/>
    </row>
    <row r="523" spans="7:17" ht="15">
      <c r="G523" s="652"/>
      <c r="H523" s="652"/>
      <c r="I523" s="652"/>
      <c r="J523" s="652"/>
      <c r="K523" s="652"/>
      <c r="L523" s="652"/>
      <c r="M523" s="652"/>
      <c r="N523" s="601"/>
      <c r="O523" s="601"/>
      <c r="P523" s="601"/>
      <c r="Q523" s="601"/>
    </row>
    <row r="524" spans="7:17" ht="15">
      <c r="G524" s="652"/>
      <c r="H524" s="652"/>
      <c r="I524" s="652"/>
      <c r="J524" s="652"/>
      <c r="K524" s="652"/>
      <c r="L524" s="652"/>
      <c r="M524" s="652"/>
      <c r="N524" s="601"/>
      <c r="O524" s="601"/>
      <c r="P524" s="601"/>
      <c r="Q524" s="601"/>
    </row>
    <row r="525" spans="7:17" ht="15">
      <c r="G525" s="652"/>
      <c r="H525" s="652"/>
      <c r="I525" s="652"/>
      <c r="J525" s="652"/>
      <c r="K525" s="652"/>
      <c r="L525" s="652"/>
      <c r="M525" s="652"/>
      <c r="N525" s="601"/>
      <c r="O525" s="601"/>
      <c r="P525" s="601"/>
      <c r="Q525" s="601"/>
    </row>
    <row r="526" spans="7:17" ht="15">
      <c r="G526" s="652"/>
      <c r="H526" s="652"/>
      <c r="I526" s="652"/>
      <c r="J526" s="652"/>
      <c r="K526" s="652"/>
      <c r="L526" s="652"/>
      <c r="M526" s="652"/>
      <c r="N526" s="601"/>
      <c r="O526" s="601"/>
      <c r="P526" s="601"/>
      <c r="Q526" s="601"/>
    </row>
    <row r="527" spans="7:17" ht="15">
      <c r="G527" s="652"/>
      <c r="H527" s="652"/>
      <c r="I527" s="652"/>
      <c r="J527" s="652"/>
      <c r="K527" s="652"/>
      <c r="L527" s="652"/>
      <c r="M527" s="652"/>
      <c r="N527" s="601"/>
      <c r="O527" s="601"/>
      <c r="P527" s="601"/>
      <c r="Q527" s="601"/>
    </row>
    <row r="528" spans="7:17" ht="15">
      <c r="G528" s="652"/>
      <c r="H528" s="652"/>
      <c r="I528" s="652"/>
      <c r="J528" s="652"/>
      <c r="K528" s="652"/>
      <c r="L528" s="652"/>
      <c r="M528" s="652"/>
      <c r="N528" s="601"/>
      <c r="O528" s="601"/>
      <c r="P528" s="601"/>
      <c r="Q528" s="601"/>
    </row>
    <row r="529" spans="7:17" ht="15">
      <c r="G529" s="652"/>
      <c r="H529" s="652"/>
      <c r="I529" s="652"/>
      <c r="J529" s="652"/>
      <c r="K529" s="652"/>
      <c r="L529" s="652"/>
      <c r="M529" s="652"/>
      <c r="N529" s="601"/>
      <c r="O529" s="601"/>
      <c r="P529" s="601"/>
      <c r="Q529" s="601"/>
    </row>
    <row r="530" spans="7:17" ht="15">
      <c r="G530" s="652"/>
      <c r="H530" s="652"/>
      <c r="I530" s="652"/>
      <c r="J530" s="652"/>
      <c r="K530" s="652"/>
      <c r="L530" s="652"/>
      <c r="M530" s="652"/>
      <c r="N530" s="601"/>
      <c r="O530" s="601"/>
      <c r="P530" s="601"/>
      <c r="Q530" s="601"/>
    </row>
    <row r="531" spans="7:17" ht="15">
      <c r="G531" s="652"/>
      <c r="H531" s="652"/>
      <c r="I531" s="652"/>
      <c r="J531" s="652"/>
      <c r="K531" s="652"/>
      <c r="L531" s="652"/>
      <c r="M531" s="652"/>
      <c r="N531" s="601"/>
      <c r="O531" s="601"/>
      <c r="P531" s="601"/>
      <c r="Q531" s="601"/>
    </row>
    <row r="532" spans="7:17" ht="15">
      <c r="G532" s="652"/>
      <c r="H532" s="652"/>
      <c r="I532" s="652"/>
      <c r="J532" s="652"/>
      <c r="K532" s="652"/>
      <c r="L532" s="652"/>
      <c r="M532" s="652"/>
      <c r="N532" s="601"/>
      <c r="O532" s="601"/>
      <c r="P532" s="601"/>
      <c r="Q532" s="601"/>
    </row>
    <row r="533" spans="7:17" ht="15">
      <c r="G533" s="652"/>
      <c r="H533" s="652"/>
      <c r="I533" s="652"/>
      <c r="J533" s="652"/>
      <c r="K533" s="652"/>
      <c r="L533" s="652"/>
      <c r="M533" s="652"/>
      <c r="N533" s="601"/>
      <c r="O533" s="601"/>
      <c r="P533" s="601"/>
      <c r="Q533" s="601"/>
    </row>
    <row r="534" spans="7:17" ht="15">
      <c r="G534" s="652"/>
      <c r="H534" s="652"/>
      <c r="I534" s="652"/>
      <c r="J534" s="652"/>
      <c r="K534" s="652"/>
      <c r="L534" s="652"/>
      <c r="M534" s="652"/>
      <c r="N534" s="601"/>
      <c r="O534" s="601"/>
      <c r="P534" s="601"/>
      <c r="Q534" s="601"/>
    </row>
    <row r="535" spans="7:17" ht="15">
      <c r="G535" s="652"/>
      <c r="H535" s="652"/>
      <c r="I535" s="652"/>
      <c r="J535" s="652"/>
      <c r="K535" s="652"/>
      <c r="L535" s="652"/>
      <c r="M535" s="652"/>
      <c r="N535" s="601"/>
      <c r="O535" s="601"/>
      <c r="P535" s="601"/>
      <c r="Q535" s="601"/>
    </row>
    <row r="536" spans="7:17" ht="15">
      <c r="G536" s="652"/>
      <c r="H536" s="652"/>
      <c r="I536" s="652"/>
      <c r="J536" s="652"/>
      <c r="K536" s="652"/>
      <c r="L536" s="652"/>
      <c r="M536" s="652"/>
      <c r="N536" s="601"/>
      <c r="O536" s="601"/>
      <c r="P536" s="601"/>
      <c r="Q536" s="601"/>
    </row>
    <row r="537" spans="7:17" ht="15">
      <c r="G537" s="652"/>
      <c r="H537" s="652"/>
      <c r="I537" s="652"/>
      <c r="J537" s="652"/>
      <c r="K537" s="652"/>
      <c r="L537" s="652"/>
      <c r="M537" s="652"/>
      <c r="N537" s="601"/>
      <c r="O537" s="601"/>
      <c r="P537" s="601"/>
      <c r="Q537" s="601"/>
    </row>
    <row r="538" spans="7:17" ht="15">
      <c r="G538" s="652"/>
      <c r="H538" s="652"/>
      <c r="I538" s="652"/>
      <c r="J538" s="652"/>
      <c r="K538" s="652"/>
      <c r="L538" s="652"/>
      <c r="M538" s="652"/>
      <c r="N538" s="601"/>
      <c r="O538" s="601"/>
      <c r="P538" s="601"/>
      <c r="Q538" s="601"/>
    </row>
    <row r="539" spans="7:17" ht="15">
      <c r="G539" s="652"/>
      <c r="H539" s="652"/>
      <c r="I539" s="652"/>
      <c r="J539" s="652"/>
      <c r="K539" s="652"/>
      <c r="L539" s="652"/>
      <c r="M539" s="652"/>
      <c r="N539" s="601"/>
      <c r="O539" s="601"/>
      <c r="P539" s="601"/>
      <c r="Q539" s="601"/>
    </row>
    <row r="540" spans="7:17" ht="15">
      <c r="G540" s="652"/>
      <c r="H540" s="652"/>
      <c r="I540" s="652"/>
      <c r="J540" s="652"/>
      <c r="K540" s="652"/>
      <c r="L540" s="652"/>
      <c r="M540" s="652"/>
      <c r="N540" s="601"/>
      <c r="O540" s="601"/>
      <c r="P540" s="601"/>
      <c r="Q540" s="601"/>
    </row>
    <row r="541" spans="7:17" ht="15">
      <c r="G541" s="652"/>
      <c r="H541" s="652"/>
      <c r="I541" s="652"/>
      <c r="J541" s="652"/>
      <c r="K541" s="652"/>
      <c r="L541" s="652"/>
      <c r="M541" s="652"/>
      <c r="N541" s="601"/>
      <c r="O541" s="601"/>
      <c r="P541" s="601"/>
      <c r="Q541" s="601"/>
    </row>
    <row r="542" spans="7:17" ht="15">
      <c r="G542" s="652"/>
      <c r="H542" s="652"/>
      <c r="I542" s="652"/>
      <c r="J542" s="652"/>
      <c r="K542" s="652"/>
      <c r="L542" s="652"/>
      <c r="M542" s="652"/>
      <c r="N542" s="601"/>
      <c r="O542" s="601"/>
      <c r="P542" s="601"/>
      <c r="Q542" s="601"/>
    </row>
    <row r="543" spans="7:17" ht="15">
      <c r="G543" s="652"/>
      <c r="H543" s="652"/>
      <c r="I543" s="652"/>
      <c r="J543" s="652"/>
      <c r="K543" s="652"/>
      <c r="L543" s="652"/>
      <c r="M543" s="652"/>
      <c r="N543" s="601"/>
      <c r="O543" s="601"/>
      <c r="P543" s="601"/>
      <c r="Q543" s="601"/>
    </row>
    <row r="544" spans="7:17" ht="15">
      <c r="G544" s="652"/>
      <c r="H544" s="652"/>
      <c r="I544" s="652"/>
      <c r="J544" s="652"/>
      <c r="K544" s="652"/>
      <c r="L544" s="652"/>
      <c r="M544" s="652"/>
      <c r="N544" s="601"/>
      <c r="O544" s="601"/>
      <c r="P544" s="601"/>
      <c r="Q544" s="601"/>
    </row>
    <row r="545" spans="7:17" ht="15">
      <c r="G545" s="652"/>
      <c r="H545" s="652"/>
      <c r="I545" s="652"/>
      <c r="J545" s="652"/>
      <c r="K545" s="652"/>
      <c r="L545" s="652"/>
      <c r="M545" s="652"/>
      <c r="N545" s="601"/>
      <c r="O545" s="601"/>
      <c r="P545" s="601"/>
      <c r="Q545" s="601"/>
    </row>
    <row r="546" spans="7:17" ht="15">
      <c r="G546" s="652"/>
      <c r="H546" s="652"/>
      <c r="I546" s="652"/>
      <c r="J546" s="652"/>
      <c r="K546" s="652"/>
      <c r="L546" s="652"/>
      <c r="M546" s="652"/>
      <c r="N546" s="601"/>
      <c r="O546" s="601"/>
      <c r="P546" s="601"/>
      <c r="Q546" s="601"/>
    </row>
    <row r="547" spans="7:17" ht="15">
      <c r="G547" s="652"/>
      <c r="H547" s="652"/>
      <c r="I547" s="652"/>
      <c r="J547" s="652"/>
      <c r="K547" s="652"/>
      <c r="L547" s="652"/>
      <c r="M547" s="652"/>
      <c r="N547" s="601"/>
      <c r="O547" s="601"/>
      <c r="P547" s="601"/>
      <c r="Q547" s="601"/>
    </row>
    <row r="548" spans="7:17" ht="15">
      <c r="G548" s="652"/>
      <c r="H548" s="652"/>
      <c r="I548" s="652"/>
      <c r="J548" s="652"/>
      <c r="K548" s="652"/>
      <c r="L548" s="652"/>
      <c r="M548" s="652"/>
      <c r="N548" s="601"/>
      <c r="O548" s="601"/>
      <c r="P548" s="601"/>
      <c r="Q548" s="601"/>
    </row>
    <row r="549" spans="7:17" ht="15">
      <c r="G549" s="652"/>
      <c r="H549" s="652"/>
      <c r="I549" s="652"/>
      <c r="J549" s="652"/>
      <c r="K549" s="652"/>
      <c r="L549" s="652"/>
      <c r="M549" s="652"/>
      <c r="N549" s="601"/>
      <c r="O549" s="601"/>
      <c r="P549" s="601"/>
      <c r="Q549" s="601"/>
    </row>
    <row r="550" spans="7:17" ht="15">
      <c r="G550" s="652"/>
      <c r="H550" s="652"/>
      <c r="I550" s="652"/>
      <c r="J550" s="652"/>
      <c r="K550" s="652"/>
      <c r="L550" s="652"/>
      <c r="M550" s="652"/>
      <c r="N550" s="601"/>
      <c r="O550" s="601"/>
      <c r="P550" s="601"/>
      <c r="Q550" s="601"/>
    </row>
    <row r="551" spans="7:17" ht="15">
      <c r="G551" s="652"/>
      <c r="H551" s="652"/>
      <c r="I551" s="652"/>
      <c r="J551" s="652"/>
      <c r="K551" s="652"/>
      <c r="L551" s="652"/>
      <c r="M551" s="652"/>
      <c r="N551" s="601"/>
      <c r="O551" s="601"/>
      <c r="P551" s="601"/>
      <c r="Q551" s="601"/>
    </row>
    <row r="552" spans="7:17" ht="15">
      <c r="G552" s="652"/>
      <c r="H552" s="652"/>
      <c r="I552" s="652"/>
      <c r="J552" s="652"/>
      <c r="K552" s="652"/>
      <c r="L552" s="652"/>
      <c r="M552" s="652"/>
      <c r="N552" s="601"/>
      <c r="O552" s="601"/>
      <c r="P552" s="601"/>
      <c r="Q552" s="601"/>
    </row>
    <row r="553" spans="7:17" ht="15">
      <c r="G553" s="652"/>
      <c r="H553" s="652"/>
      <c r="I553" s="652"/>
      <c r="J553" s="652"/>
      <c r="K553" s="652"/>
      <c r="L553" s="652"/>
      <c r="M553" s="652"/>
      <c r="N553" s="601"/>
      <c r="O553" s="601"/>
      <c r="P553" s="601"/>
      <c r="Q553" s="601"/>
    </row>
    <row r="554" spans="7:17" ht="15">
      <c r="G554" s="652"/>
      <c r="H554" s="652"/>
      <c r="I554" s="652"/>
      <c r="J554" s="652"/>
      <c r="K554" s="652"/>
      <c r="L554" s="652"/>
      <c r="M554" s="652"/>
      <c r="N554" s="601"/>
      <c r="O554" s="601"/>
      <c r="P554" s="601"/>
      <c r="Q554" s="601"/>
    </row>
    <row r="555" spans="7:17" ht="15">
      <c r="G555" s="652"/>
      <c r="H555" s="652"/>
      <c r="I555" s="652"/>
      <c r="J555" s="652"/>
      <c r="K555" s="652"/>
      <c r="L555" s="652"/>
      <c r="M555" s="652"/>
      <c r="N555" s="601"/>
      <c r="O555" s="601"/>
      <c r="P555" s="601"/>
      <c r="Q555" s="601"/>
    </row>
    <row r="556" spans="7:17" ht="15">
      <c r="G556" s="652"/>
      <c r="H556" s="652"/>
      <c r="I556" s="652"/>
      <c r="J556" s="652"/>
      <c r="K556" s="652"/>
      <c r="L556" s="652"/>
      <c r="M556" s="652"/>
      <c r="N556" s="601"/>
      <c r="O556" s="601"/>
      <c r="P556" s="601"/>
      <c r="Q556" s="601"/>
    </row>
    <row r="557" spans="7:17" ht="15">
      <c r="G557" s="652"/>
      <c r="H557" s="652"/>
      <c r="I557" s="652"/>
      <c r="J557" s="652"/>
      <c r="K557" s="652"/>
      <c r="L557" s="652"/>
      <c r="M557" s="652"/>
      <c r="N557" s="601"/>
      <c r="O557" s="601"/>
      <c r="P557" s="601"/>
      <c r="Q557" s="601"/>
    </row>
    <row r="558" spans="7:17" ht="15">
      <c r="G558" s="652"/>
      <c r="H558" s="652"/>
      <c r="I558" s="652"/>
      <c r="J558" s="652"/>
      <c r="K558" s="652"/>
      <c r="L558" s="652"/>
      <c r="M558" s="652"/>
      <c r="N558" s="601"/>
      <c r="O558" s="601"/>
      <c r="P558" s="601"/>
      <c r="Q558" s="601"/>
    </row>
    <row r="559" spans="7:17" ht="15">
      <c r="G559" s="652"/>
      <c r="H559" s="652"/>
      <c r="I559" s="652"/>
      <c r="J559" s="652"/>
      <c r="K559" s="652"/>
      <c r="L559" s="652"/>
      <c r="M559" s="652"/>
      <c r="N559" s="601"/>
      <c r="O559" s="601"/>
      <c r="P559" s="601"/>
      <c r="Q559" s="601"/>
    </row>
    <row r="560" spans="7:17" ht="15">
      <c r="G560" s="652"/>
      <c r="H560" s="652"/>
      <c r="I560" s="652"/>
      <c r="J560" s="652"/>
      <c r="K560" s="652"/>
      <c r="L560" s="652"/>
      <c r="M560" s="652"/>
      <c r="N560" s="601"/>
      <c r="O560" s="601"/>
      <c r="P560" s="601"/>
      <c r="Q560" s="601"/>
    </row>
    <row r="561" spans="7:17" ht="15">
      <c r="G561" s="652"/>
      <c r="H561" s="652"/>
      <c r="I561" s="652"/>
      <c r="J561" s="652"/>
      <c r="K561" s="652"/>
      <c r="L561" s="652"/>
      <c r="M561" s="652"/>
      <c r="N561" s="601"/>
      <c r="O561" s="601"/>
      <c r="P561" s="601"/>
      <c r="Q561" s="601"/>
    </row>
    <row r="562" spans="7:17" ht="15">
      <c r="G562" s="652"/>
      <c r="H562" s="652"/>
      <c r="I562" s="652"/>
      <c r="J562" s="652"/>
      <c r="K562" s="652"/>
      <c r="L562" s="652"/>
      <c r="M562" s="652"/>
      <c r="N562" s="601"/>
      <c r="O562" s="601"/>
      <c r="P562" s="601"/>
      <c r="Q562" s="601"/>
    </row>
    <row r="563" spans="7:17" ht="15">
      <c r="G563" s="652"/>
      <c r="H563" s="652"/>
      <c r="I563" s="652"/>
      <c r="J563" s="652"/>
      <c r="K563" s="652"/>
      <c r="L563" s="652"/>
      <c r="M563" s="652"/>
      <c r="N563" s="601"/>
      <c r="O563" s="601"/>
      <c r="P563" s="601"/>
      <c r="Q563" s="601"/>
    </row>
    <row r="564" spans="7:17" ht="15">
      <c r="G564" s="652"/>
      <c r="H564" s="652"/>
      <c r="I564" s="652"/>
      <c r="J564" s="652"/>
      <c r="K564" s="652"/>
      <c r="L564" s="652"/>
      <c r="M564" s="652"/>
      <c r="N564" s="601"/>
      <c r="O564" s="601"/>
      <c r="P564" s="601"/>
      <c r="Q564" s="601"/>
    </row>
    <row r="565" spans="7:17" ht="15">
      <c r="G565" s="652"/>
      <c r="H565" s="652"/>
      <c r="I565" s="652"/>
      <c r="J565" s="652"/>
      <c r="K565" s="652"/>
      <c r="L565" s="652"/>
      <c r="M565" s="652"/>
      <c r="N565" s="601"/>
      <c r="O565" s="601"/>
      <c r="P565" s="601"/>
      <c r="Q565" s="601"/>
    </row>
    <row r="566" spans="7:17" ht="15">
      <c r="G566" s="652"/>
      <c r="H566" s="652"/>
      <c r="I566" s="652"/>
      <c r="J566" s="652"/>
      <c r="K566" s="652"/>
      <c r="L566" s="652"/>
      <c r="M566" s="652"/>
      <c r="N566" s="601"/>
      <c r="O566" s="601"/>
      <c r="P566" s="601"/>
      <c r="Q566" s="601"/>
    </row>
    <row r="567" spans="7:17" ht="15">
      <c r="G567" s="652"/>
      <c r="H567" s="652"/>
      <c r="I567" s="652"/>
      <c r="J567" s="652"/>
      <c r="K567" s="652"/>
      <c r="L567" s="652"/>
      <c r="M567" s="652"/>
      <c r="N567" s="601"/>
      <c r="O567" s="601"/>
      <c r="P567" s="601"/>
      <c r="Q567" s="601"/>
    </row>
    <row r="568" spans="7:17" ht="15">
      <c r="G568" s="652"/>
      <c r="H568" s="652"/>
      <c r="I568" s="652"/>
      <c r="J568" s="652"/>
      <c r="K568" s="652"/>
      <c r="L568" s="652"/>
      <c r="M568" s="652"/>
      <c r="N568" s="601"/>
      <c r="O568" s="601"/>
      <c r="P568" s="601"/>
      <c r="Q568" s="601"/>
    </row>
    <row r="569" spans="7:17" ht="15">
      <c r="G569" s="652"/>
      <c r="H569" s="652"/>
      <c r="I569" s="652"/>
      <c r="J569" s="652"/>
      <c r="K569" s="652"/>
      <c r="L569" s="652"/>
      <c r="M569" s="652"/>
      <c r="N569" s="601"/>
      <c r="O569" s="601"/>
      <c r="P569" s="601"/>
      <c r="Q569" s="601"/>
    </row>
    <row r="570" spans="7:17" ht="15">
      <c r="G570" s="652"/>
      <c r="H570" s="652"/>
      <c r="I570" s="652"/>
      <c r="J570" s="652"/>
      <c r="K570" s="652"/>
      <c r="L570" s="652"/>
      <c r="M570" s="652"/>
      <c r="N570" s="601"/>
      <c r="O570" s="601"/>
      <c r="P570" s="601"/>
      <c r="Q570" s="601"/>
    </row>
    <row r="571" spans="7:17" ht="15">
      <c r="G571" s="652"/>
      <c r="H571" s="652"/>
      <c r="I571" s="652"/>
      <c r="J571" s="652"/>
      <c r="K571" s="652"/>
      <c r="L571" s="652"/>
      <c r="M571" s="652"/>
      <c r="N571" s="601"/>
      <c r="O571" s="601"/>
      <c r="P571" s="601"/>
      <c r="Q571" s="601"/>
    </row>
    <row r="572" spans="7:17" ht="15">
      <c r="G572" s="652"/>
      <c r="H572" s="652"/>
      <c r="I572" s="652"/>
      <c r="J572" s="652"/>
      <c r="K572" s="652"/>
      <c r="L572" s="652"/>
      <c r="M572" s="652"/>
      <c r="N572" s="601"/>
      <c r="O572" s="601"/>
      <c r="P572" s="601"/>
      <c r="Q572" s="601"/>
    </row>
    <row r="573" spans="7:17" ht="15">
      <c r="G573" s="652"/>
      <c r="H573" s="652"/>
      <c r="I573" s="652"/>
      <c r="J573" s="652"/>
      <c r="K573" s="652"/>
      <c r="L573" s="652"/>
      <c r="M573" s="652"/>
      <c r="N573" s="601"/>
      <c r="O573" s="601"/>
      <c r="P573" s="601"/>
      <c r="Q573" s="601"/>
    </row>
    <row r="574" spans="7:17" ht="15">
      <c r="G574" s="652"/>
      <c r="H574" s="652"/>
      <c r="I574" s="652"/>
      <c r="J574" s="652"/>
      <c r="K574" s="652"/>
      <c r="L574" s="652"/>
      <c r="M574" s="652"/>
      <c r="N574" s="601"/>
      <c r="O574" s="601"/>
      <c r="P574" s="601"/>
      <c r="Q574" s="601"/>
    </row>
    <row r="575" spans="7:17" ht="15">
      <c r="G575" s="652"/>
      <c r="H575" s="652"/>
      <c r="I575" s="652"/>
      <c r="J575" s="652"/>
      <c r="K575" s="652"/>
      <c r="L575" s="652"/>
      <c r="M575" s="652"/>
      <c r="N575" s="601"/>
      <c r="O575" s="601"/>
      <c r="P575" s="601"/>
      <c r="Q575" s="601"/>
    </row>
    <row r="576" spans="7:17" ht="15">
      <c r="G576" s="652"/>
      <c r="H576" s="652"/>
      <c r="I576" s="652"/>
      <c r="J576" s="652"/>
      <c r="K576" s="652"/>
      <c r="L576" s="652"/>
      <c r="M576" s="652"/>
      <c r="N576" s="601"/>
      <c r="O576" s="601"/>
      <c r="P576" s="601"/>
      <c r="Q576" s="601"/>
    </row>
    <row r="577" spans="7:17" ht="15">
      <c r="G577" s="652"/>
      <c r="H577" s="652"/>
      <c r="I577" s="652"/>
      <c r="J577" s="652"/>
      <c r="K577" s="652"/>
      <c r="L577" s="652"/>
      <c r="M577" s="652"/>
      <c r="N577" s="601"/>
      <c r="O577" s="601"/>
      <c r="P577" s="601"/>
      <c r="Q577" s="601"/>
    </row>
    <row r="578" spans="7:17" ht="15">
      <c r="G578" s="652"/>
      <c r="H578" s="652"/>
      <c r="I578" s="652"/>
      <c r="J578" s="652"/>
      <c r="K578" s="652"/>
      <c r="L578" s="652"/>
      <c r="M578" s="652"/>
      <c r="N578" s="601"/>
      <c r="O578" s="601"/>
      <c r="P578" s="601"/>
      <c r="Q578" s="601"/>
    </row>
    <row r="579" spans="7:17" ht="15">
      <c r="G579" s="652"/>
      <c r="H579" s="652"/>
      <c r="I579" s="652"/>
      <c r="J579" s="652"/>
      <c r="K579" s="652"/>
      <c r="L579" s="652"/>
      <c r="M579" s="652"/>
      <c r="N579" s="601"/>
      <c r="O579" s="601"/>
      <c r="P579" s="601"/>
      <c r="Q579" s="601"/>
    </row>
    <row r="580" spans="7:17" ht="15">
      <c r="G580" s="652"/>
      <c r="H580" s="652"/>
      <c r="I580" s="652"/>
      <c r="J580" s="652"/>
      <c r="K580" s="652"/>
      <c r="L580" s="652"/>
      <c r="M580" s="652"/>
      <c r="N580" s="601"/>
      <c r="O580" s="601"/>
      <c r="P580" s="601"/>
      <c r="Q580" s="601"/>
    </row>
    <row r="581" spans="7:17" ht="15">
      <c r="G581" s="652"/>
      <c r="H581" s="652"/>
      <c r="I581" s="652"/>
      <c r="J581" s="652"/>
      <c r="K581" s="652"/>
      <c r="L581" s="652"/>
      <c r="M581" s="652"/>
      <c r="N581" s="601"/>
      <c r="O581" s="601"/>
      <c r="P581" s="601"/>
      <c r="Q581" s="601"/>
    </row>
    <row r="582" spans="7:17" ht="15">
      <c r="G582" s="652"/>
      <c r="H582" s="652"/>
      <c r="I582" s="652"/>
      <c r="J582" s="652"/>
      <c r="K582" s="652"/>
      <c r="L582" s="652"/>
      <c r="M582" s="652"/>
      <c r="N582" s="601"/>
      <c r="O582" s="601"/>
      <c r="P582" s="601"/>
      <c r="Q582" s="601"/>
    </row>
    <row r="583" spans="7:17" ht="15">
      <c r="G583" s="652"/>
      <c r="H583" s="652"/>
      <c r="I583" s="652"/>
      <c r="J583" s="652"/>
      <c r="K583" s="652"/>
      <c r="L583" s="652"/>
      <c r="M583" s="652"/>
      <c r="N583" s="601"/>
      <c r="O583" s="601"/>
      <c r="P583" s="601"/>
      <c r="Q583" s="601"/>
    </row>
    <row r="584" spans="7:17" ht="15">
      <c r="G584" s="652"/>
      <c r="H584" s="652"/>
      <c r="I584" s="652"/>
      <c r="J584" s="652"/>
      <c r="K584" s="652"/>
      <c r="L584" s="652"/>
      <c r="M584" s="652"/>
      <c r="N584" s="601"/>
      <c r="O584" s="601"/>
      <c r="P584" s="601"/>
      <c r="Q584" s="601"/>
    </row>
    <row r="585" spans="7:17" ht="15">
      <c r="G585" s="652"/>
      <c r="H585" s="652"/>
      <c r="I585" s="652"/>
      <c r="J585" s="652"/>
      <c r="K585" s="652"/>
      <c r="L585" s="652"/>
      <c r="M585" s="652"/>
      <c r="N585" s="601"/>
      <c r="O585" s="601"/>
      <c r="P585" s="601"/>
      <c r="Q585" s="601"/>
    </row>
    <row r="586" spans="7:17" ht="15">
      <c r="G586" s="652"/>
      <c r="H586" s="652"/>
      <c r="I586" s="652"/>
      <c r="J586" s="652"/>
      <c r="K586" s="652"/>
      <c r="L586" s="652"/>
      <c r="M586" s="652"/>
      <c r="N586" s="601"/>
      <c r="O586" s="601"/>
      <c r="P586" s="601"/>
      <c r="Q586" s="601"/>
    </row>
    <row r="587" spans="7:17" ht="15">
      <c r="G587" s="652"/>
      <c r="H587" s="652"/>
      <c r="I587" s="652"/>
      <c r="J587" s="652"/>
      <c r="K587" s="652"/>
      <c r="L587" s="652"/>
      <c r="M587" s="652"/>
      <c r="N587" s="601"/>
      <c r="O587" s="601"/>
      <c r="P587" s="601"/>
      <c r="Q587" s="601"/>
    </row>
    <row r="588" spans="7:17" ht="15">
      <c r="G588" s="652"/>
      <c r="H588" s="652"/>
      <c r="I588" s="652"/>
      <c r="J588" s="652"/>
      <c r="K588" s="652"/>
      <c r="L588" s="652"/>
      <c r="M588" s="652"/>
      <c r="N588" s="601"/>
      <c r="O588" s="601"/>
      <c r="P588" s="601"/>
      <c r="Q588" s="601"/>
    </row>
    <row r="589" spans="7:17" ht="15">
      <c r="G589" s="652"/>
      <c r="H589" s="652"/>
      <c r="I589" s="652"/>
      <c r="J589" s="652"/>
      <c r="K589" s="652"/>
      <c r="L589" s="652"/>
      <c r="M589" s="652"/>
      <c r="N589" s="601"/>
      <c r="O589" s="601"/>
      <c r="P589" s="601"/>
      <c r="Q589" s="601"/>
    </row>
    <row r="590" spans="7:17" ht="15">
      <c r="G590" s="652"/>
      <c r="H590" s="652"/>
      <c r="I590" s="652"/>
      <c r="J590" s="652"/>
      <c r="K590" s="652"/>
      <c r="L590" s="652"/>
      <c r="M590" s="652"/>
      <c r="N590" s="601"/>
      <c r="O590" s="601"/>
      <c r="P590" s="601"/>
      <c r="Q590" s="601"/>
    </row>
    <row r="591" spans="7:17" ht="15">
      <c r="G591" s="652"/>
      <c r="H591" s="652"/>
      <c r="I591" s="652"/>
      <c r="J591" s="652"/>
      <c r="K591" s="652"/>
      <c r="L591" s="652"/>
      <c r="M591" s="652"/>
      <c r="N591" s="601"/>
      <c r="O591" s="601"/>
      <c r="P591" s="601"/>
      <c r="Q591" s="601"/>
    </row>
    <row r="592" spans="7:17" ht="15">
      <c r="G592" s="652"/>
      <c r="H592" s="652"/>
      <c r="I592" s="652"/>
      <c r="J592" s="652"/>
      <c r="K592" s="652"/>
      <c r="L592" s="652"/>
      <c r="M592" s="652"/>
      <c r="N592" s="601"/>
      <c r="O592" s="601"/>
      <c r="P592" s="601"/>
      <c r="Q592" s="601"/>
    </row>
    <row r="593" spans="7:17" ht="15">
      <c r="G593" s="652"/>
      <c r="H593" s="652"/>
      <c r="I593" s="652"/>
      <c r="J593" s="652"/>
      <c r="K593" s="652"/>
      <c r="L593" s="652"/>
      <c r="M593" s="652"/>
      <c r="N593" s="601"/>
      <c r="O593" s="601"/>
      <c r="P593" s="601"/>
      <c r="Q593" s="601"/>
    </row>
    <row r="594" spans="7:17" ht="15">
      <c r="G594" s="652"/>
      <c r="H594" s="652"/>
      <c r="I594" s="652"/>
      <c r="J594" s="652"/>
      <c r="K594" s="652"/>
      <c r="L594" s="652"/>
      <c r="M594" s="652"/>
      <c r="N594" s="601"/>
      <c r="O594" s="601"/>
      <c r="P594" s="601"/>
      <c r="Q594" s="601"/>
    </row>
    <row r="595" spans="7:17" ht="15">
      <c r="G595" s="652"/>
      <c r="H595" s="652"/>
      <c r="I595" s="652"/>
      <c r="J595" s="652"/>
      <c r="K595" s="652"/>
      <c r="L595" s="652"/>
      <c r="M595" s="652"/>
      <c r="N595" s="601"/>
      <c r="O595" s="601"/>
      <c r="P595" s="601"/>
      <c r="Q595" s="601"/>
    </row>
    <row r="596" spans="7:17" ht="15">
      <c r="G596" s="652"/>
      <c r="H596" s="652"/>
      <c r="I596" s="652"/>
      <c r="J596" s="652"/>
      <c r="K596" s="652"/>
      <c r="L596" s="652"/>
      <c r="M596" s="652"/>
      <c r="N596" s="601"/>
      <c r="O596" s="601"/>
      <c r="P596" s="601"/>
      <c r="Q596" s="601"/>
    </row>
    <row r="597" spans="7:17" ht="15">
      <c r="G597" s="652"/>
      <c r="H597" s="652"/>
      <c r="I597" s="652"/>
      <c r="J597" s="652"/>
      <c r="K597" s="652"/>
      <c r="L597" s="652"/>
      <c r="M597" s="652"/>
      <c r="N597" s="601"/>
      <c r="O597" s="601"/>
      <c r="P597" s="601"/>
      <c r="Q597" s="601"/>
    </row>
    <row r="598" spans="7:17" ht="15">
      <c r="G598" s="652"/>
      <c r="H598" s="652"/>
      <c r="I598" s="652"/>
      <c r="J598" s="652"/>
      <c r="K598" s="652"/>
      <c r="L598" s="652"/>
      <c r="M598" s="652"/>
      <c r="N598" s="601"/>
      <c r="O598" s="601"/>
      <c r="P598" s="601"/>
      <c r="Q598" s="601"/>
    </row>
    <row r="599" spans="7:17" ht="15">
      <c r="G599" s="652"/>
      <c r="H599" s="652"/>
      <c r="I599" s="652"/>
      <c r="J599" s="652"/>
      <c r="K599" s="652"/>
      <c r="L599" s="652"/>
      <c r="M599" s="652"/>
      <c r="N599" s="601"/>
      <c r="O599" s="601"/>
      <c r="P599" s="601"/>
      <c r="Q599" s="601"/>
    </row>
    <row r="600" spans="7:17" ht="15">
      <c r="G600" s="652"/>
      <c r="H600" s="652"/>
      <c r="I600" s="652"/>
      <c r="J600" s="652"/>
      <c r="K600" s="652"/>
      <c r="L600" s="652"/>
      <c r="M600" s="652"/>
      <c r="N600" s="601"/>
      <c r="O600" s="601"/>
      <c r="P600" s="601"/>
      <c r="Q600" s="601"/>
    </row>
    <row r="601" spans="7:17" ht="15">
      <c r="G601" s="652"/>
      <c r="H601" s="652"/>
      <c r="I601" s="652"/>
      <c r="J601" s="652"/>
      <c r="K601" s="652"/>
      <c r="L601" s="652"/>
      <c r="M601" s="652"/>
      <c r="N601" s="601"/>
      <c r="O601" s="601"/>
      <c r="P601" s="601"/>
      <c r="Q601" s="601"/>
    </row>
    <row r="602" spans="7:17" ht="15">
      <c r="G602" s="652"/>
      <c r="H602" s="652"/>
      <c r="I602" s="652"/>
      <c r="J602" s="652"/>
      <c r="K602" s="652"/>
      <c r="L602" s="652"/>
      <c r="M602" s="652"/>
      <c r="N602" s="601"/>
      <c r="O602" s="601"/>
      <c r="P602" s="601"/>
      <c r="Q602" s="601"/>
    </row>
    <row r="603" spans="7:17" ht="15">
      <c r="G603" s="652"/>
      <c r="H603" s="652"/>
      <c r="I603" s="652"/>
      <c r="J603" s="652"/>
      <c r="K603" s="652"/>
      <c r="L603" s="652"/>
      <c r="M603" s="652"/>
      <c r="N603" s="601"/>
      <c r="O603" s="601"/>
      <c r="P603" s="601"/>
      <c r="Q603" s="601"/>
    </row>
    <row r="604" spans="7:17" ht="15">
      <c r="G604" s="652"/>
      <c r="H604" s="652"/>
      <c r="I604" s="652"/>
      <c r="J604" s="652"/>
      <c r="K604" s="652"/>
      <c r="L604" s="652"/>
      <c r="M604" s="652"/>
      <c r="N604" s="601"/>
      <c r="O604" s="601"/>
      <c r="P604" s="601"/>
      <c r="Q604" s="601"/>
    </row>
    <row r="605" spans="7:17" ht="15">
      <c r="G605" s="652"/>
      <c r="H605" s="652"/>
      <c r="I605" s="652"/>
      <c r="J605" s="652"/>
      <c r="K605" s="652"/>
      <c r="L605" s="652"/>
      <c r="M605" s="652"/>
      <c r="N605" s="601"/>
      <c r="O605" s="601"/>
      <c r="P605" s="601"/>
      <c r="Q605" s="601"/>
    </row>
    <row r="606" spans="7:17" ht="15">
      <c r="G606" s="652"/>
      <c r="H606" s="652"/>
      <c r="I606" s="652"/>
      <c r="J606" s="652"/>
      <c r="K606" s="652"/>
      <c r="L606" s="652"/>
      <c r="M606" s="652"/>
      <c r="N606" s="601"/>
      <c r="O606" s="601"/>
      <c r="P606" s="601"/>
      <c r="Q606" s="601"/>
    </row>
    <row r="607" spans="7:17" ht="15">
      <c r="G607" s="652"/>
      <c r="H607" s="652"/>
      <c r="I607" s="652"/>
      <c r="J607" s="652"/>
      <c r="K607" s="652"/>
      <c r="L607" s="652"/>
      <c r="M607" s="652"/>
      <c r="N607" s="601"/>
      <c r="O607" s="601"/>
      <c r="P607" s="601"/>
      <c r="Q607" s="601"/>
    </row>
    <row r="608" spans="7:17" ht="15">
      <c r="G608" s="652"/>
      <c r="H608" s="652"/>
      <c r="I608" s="652"/>
      <c r="J608" s="652"/>
      <c r="K608" s="652"/>
      <c r="L608" s="652"/>
      <c r="M608" s="652"/>
      <c r="N608" s="601"/>
      <c r="O608" s="601"/>
      <c r="P608" s="601"/>
      <c r="Q608" s="601"/>
    </row>
    <row r="609" spans="7:17" ht="15">
      <c r="G609" s="652"/>
      <c r="H609" s="652"/>
      <c r="I609" s="652"/>
      <c r="J609" s="652"/>
      <c r="K609" s="652"/>
      <c r="L609" s="652"/>
      <c r="M609" s="652"/>
      <c r="N609" s="601"/>
      <c r="O609" s="601"/>
      <c r="P609" s="601"/>
      <c r="Q609" s="601"/>
    </row>
    <row r="610" spans="7:17" ht="15">
      <c r="G610" s="652"/>
      <c r="H610" s="652"/>
      <c r="I610" s="652"/>
      <c r="J610" s="652"/>
      <c r="K610" s="652"/>
      <c r="L610" s="652"/>
      <c r="M610" s="652"/>
      <c r="N610" s="601"/>
      <c r="O610" s="601"/>
      <c r="P610" s="601"/>
      <c r="Q610" s="601"/>
    </row>
    <row r="611" spans="7:17" ht="15">
      <c r="G611" s="652"/>
      <c r="H611" s="652"/>
      <c r="I611" s="652"/>
      <c r="J611" s="652"/>
      <c r="K611" s="652"/>
      <c r="L611" s="652"/>
      <c r="M611" s="652"/>
      <c r="N611" s="601"/>
      <c r="O611" s="601"/>
      <c r="P611" s="601"/>
      <c r="Q611" s="601"/>
    </row>
    <row r="612" spans="7:17" ht="15">
      <c r="G612" s="652"/>
      <c r="H612" s="652"/>
      <c r="I612" s="652"/>
      <c r="J612" s="652"/>
      <c r="K612" s="652"/>
      <c r="L612" s="652"/>
      <c r="M612" s="652"/>
      <c r="N612" s="601"/>
      <c r="O612" s="601"/>
      <c r="P612" s="601"/>
      <c r="Q612" s="601"/>
    </row>
    <row r="613" spans="7:17" ht="15">
      <c r="G613" s="652"/>
      <c r="H613" s="652"/>
      <c r="I613" s="652"/>
      <c r="J613" s="652"/>
      <c r="K613" s="652"/>
      <c r="L613" s="652"/>
      <c r="M613" s="652"/>
      <c r="N613" s="601"/>
      <c r="O613" s="601"/>
      <c r="P613" s="601"/>
      <c r="Q613" s="601"/>
    </row>
    <row r="614" spans="7:17" ht="15">
      <c r="G614" s="652"/>
      <c r="H614" s="652"/>
      <c r="I614" s="652"/>
      <c r="J614" s="652"/>
      <c r="K614" s="652"/>
      <c r="L614" s="652"/>
      <c r="M614" s="652"/>
      <c r="N614" s="601"/>
      <c r="O614" s="601"/>
      <c r="P614" s="601"/>
      <c r="Q614" s="601"/>
    </row>
    <row r="615" spans="7:17" ht="15">
      <c r="G615" s="652"/>
      <c r="H615" s="652"/>
      <c r="I615" s="652"/>
      <c r="J615" s="652"/>
      <c r="K615" s="652"/>
      <c r="L615" s="652"/>
      <c r="M615" s="652"/>
      <c r="N615" s="601"/>
      <c r="O615" s="601"/>
      <c r="P615" s="601"/>
      <c r="Q615" s="601"/>
    </row>
    <row r="616" spans="7:17" ht="15">
      <c r="G616" s="652"/>
      <c r="H616" s="652"/>
      <c r="I616" s="652"/>
      <c r="J616" s="652"/>
      <c r="K616" s="652"/>
      <c r="L616" s="652"/>
      <c r="M616" s="652"/>
      <c r="N616" s="601"/>
      <c r="O616" s="601"/>
      <c r="P616" s="601"/>
      <c r="Q616" s="601"/>
    </row>
    <row r="617" spans="7:17" ht="15">
      <c r="G617" s="652"/>
      <c r="H617" s="652"/>
      <c r="I617" s="652"/>
      <c r="J617" s="652"/>
      <c r="K617" s="652"/>
      <c r="L617" s="652"/>
      <c r="M617" s="652"/>
      <c r="N617" s="601"/>
      <c r="O617" s="601"/>
      <c r="P617" s="601"/>
      <c r="Q617" s="601"/>
    </row>
    <row r="618" spans="7:17" ht="15">
      <c r="G618" s="652"/>
      <c r="H618" s="652"/>
      <c r="I618" s="652"/>
      <c r="J618" s="652"/>
      <c r="K618" s="652"/>
      <c r="L618" s="652"/>
      <c r="M618" s="652"/>
      <c r="N618" s="601"/>
      <c r="O618" s="601"/>
      <c r="P618" s="601"/>
      <c r="Q618" s="601"/>
    </row>
    <row r="619" spans="7:17" ht="15">
      <c r="G619" s="652"/>
      <c r="H619" s="652"/>
      <c r="I619" s="652"/>
      <c r="J619" s="652"/>
      <c r="K619" s="652"/>
      <c r="L619" s="652"/>
      <c r="M619" s="652"/>
      <c r="N619" s="601"/>
      <c r="O619" s="601"/>
      <c r="P619" s="601"/>
      <c r="Q619" s="601"/>
    </row>
    <row r="620" spans="7:17" ht="15">
      <c r="G620" s="652"/>
      <c r="H620" s="652"/>
      <c r="I620" s="652"/>
      <c r="J620" s="652"/>
      <c r="K620" s="652"/>
      <c r="L620" s="652"/>
      <c r="M620" s="652"/>
      <c r="N620" s="601"/>
      <c r="O620" s="601"/>
      <c r="P620" s="601"/>
      <c r="Q620" s="601"/>
    </row>
    <row r="621" spans="7:17" ht="15">
      <c r="G621" s="652"/>
      <c r="H621" s="652"/>
      <c r="I621" s="652"/>
      <c r="J621" s="652"/>
      <c r="K621" s="652"/>
      <c r="L621" s="652"/>
      <c r="M621" s="652"/>
      <c r="N621" s="601"/>
      <c r="O621" s="601"/>
      <c r="P621" s="601"/>
      <c r="Q621" s="601"/>
    </row>
    <row r="622" spans="7:17" ht="15">
      <c r="G622" s="652"/>
      <c r="H622" s="652"/>
      <c r="I622" s="652"/>
      <c r="J622" s="652"/>
      <c r="K622" s="652"/>
      <c r="L622" s="652"/>
      <c r="M622" s="652"/>
      <c r="N622" s="601"/>
      <c r="O622" s="601"/>
      <c r="P622" s="601"/>
      <c r="Q622" s="601"/>
    </row>
    <row r="623" spans="7:17" ht="15">
      <c r="G623" s="652"/>
      <c r="H623" s="652"/>
      <c r="I623" s="652"/>
      <c r="J623" s="652"/>
      <c r="K623" s="652"/>
      <c r="L623" s="652"/>
      <c r="M623" s="652"/>
      <c r="N623" s="601"/>
      <c r="O623" s="601"/>
      <c r="P623" s="601"/>
      <c r="Q623" s="601"/>
    </row>
    <row r="624" spans="7:17" ht="15">
      <c r="G624" s="652"/>
      <c r="H624" s="652"/>
      <c r="I624" s="652"/>
      <c r="J624" s="652"/>
      <c r="K624" s="652"/>
      <c r="L624" s="652"/>
      <c r="M624" s="652"/>
      <c r="N624" s="601"/>
      <c r="O624" s="601"/>
      <c r="P624" s="601"/>
      <c r="Q624" s="601"/>
    </row>
    <row r="625" spans="7:17" ht="15">
      <c r="G625" s="652"/>
      <c r="H625" s="652"/>
      <c r="I625" s="652"/>
      <c r="J625" s="652"/>
      <c r="K625" s="652"/>
      <c r="L625" s="652"/>
      <c r="M625" s="652"/>
      <c r="N625" s="601"/>
      <c r="O625" s="601"/>
      <c r="P625" s="601"/>
      <c r="Q625" s="601"/>
    </row>
    <row r="626" spans="7:17" ht="15">
      <c r="G626" s="652"/>
      <c r="H626" s="652"/>
      <c r="I626" s="652"/>
      <c r="J626" s="652"/>
      <c r="K626" s="652"/>
      <c r="L626" s="652"/>
      <c r="M626" s="652"/>
      <c r="N626" s="601"/>
      <c r="O626" s="601"/>
      <c r="P626" s="601"/>
      <c r="Q626" s="601"/>
    </row>
    <row r="627" spans="7:17" ht="15">
      <c r="G627" s="652"/>
      <c r="H627" s="652"/>
      <c r="I627" s="652"/>
      <c r="J627" s="652"/>
      <c r="K627" s="652"/>
      <c r="L627" s="652"/>
      <c r="M627" s="652"/>
      <c r="N627" s="601"/>
      <c r="O627" s="601"/>
      <c r="P627" s="601"/>
      <c r="Q627" s="601"/>
    </row>
    <row r="628" spans="7:17" ht="15">
      <c r="G628" s="652"/>
      <c r="H628" s="652"/>
      <c r="I628" s="652"/>
      <c r="J628" s="652"/>
      <c r="K628" s="652"/>
      <c r="L628" s="652"/>
      <c r="M628" s="652"/>
      <c r="N628" s="601"/>
      <c r="O628" s="601"/>
      <c r="P628" s="601"/>
      <c r="Q628" s="601"/>
    </row>
    <row r="629" spans="7:17" ht="15">
      <c r="G629" s="652"/>
      <c r="H629" s="652"/>
      <c r="I629" s="652"/>
      <c r="J629" s="652"/>
      <c r="K629" s="652"/>
      <c r="L629" s="652"/>
      <c r="M629" s="652"/>
      <c r="N629" s="601"/>
      <c r="O629" s="601"/>
      <c r="P629" s="601"/>
      <c r="Q629" s="601"/>
    </row>
    <row r="630" spans="7:17" ht="15">
      <c r="G630" s="652"/>
      <c r="H630" s="652"/>
      <c r="I630" s="652"/>
      <c r="J630" s="652"/>
      <c r="K630" s="652"/>
      <c r="L630" s="652"/>
      <c r="M630" s="652"/>
      <c r="N630" s="601"/>
      <c r="O630" s="601"/>
      <c r="P630" s="601"/>
      <c r="Q630" s="601"/>
    </row>
    <row r="631" spans="7:17" ht="15">
      <c r="G631" s="652"/>
      <c r="H631" s="652"/>
      <c r="I631" s="652"/>
      <c r="J631" s="652"/>
      <c r="K631" s="652"/>
      <c r="L631" s="652"/>
      <c r="M631" s="652"/>
      <c r="N631" s="601"/>
      <c r="O631" s="601"/>
      <c r="P631" s="601"/>
      <c r="Q631" s="601"/>
    </row>
    <row r="632" spans="7:17" ht="15">
      <c r="G632" s="652"/>
      <c r="H632" s="652"/>
      <c r="I632" s="652"/>
      <c r="J632" s="652"/>
      <c r="K632" s="652"/>
      <c r="L632" s="652"/>
      <c r="M632" s="652"/>
      <c r="N632" s="601"/>
      <c r="O632" s="601"/>
      <c r="P632" s="601"/>
      <c r="Q632" s="601"/>
    </row>
    <row r="633" spans="7:17" ht="15">
      <c r="G633" s="652"/>
      <c r="H633" s="652"/>
      <c r="I633" s="652"/>
      <c r="J633" s="652"/>
      <c r="K633" s="652"/>
      <c r="L633" s="652"/>
      <c r="M633" s="652"/>
      <c r="N633" s="601"/>
      <c r="O633" s="601"/>
      <c r="P633" s="601"/>
      <c r="Q633" s="601"/>
    </row>
    <row r="634" spans="7:17" ht="15">
      <c r="G634" s="652"/>
      <c r="H634" s="652"/>
      <c r="I634" s="652"/>
      <c r="J634" s="652"/>
      <c r="K634" s="652"/>
      <c r="L634" s="652"/>
      <c r="M634" s="652"/>
      <c r="N634" s="601"/>
      <c r="O634" s="601"/>
      <c r="P634" s="601"/>
      <c r="Q634" s="601"/>
    </row>
    <row r="635" spans="7:17" ht="15">
      <c r="G635" s="652"/>
      <c r="H635" s="652"/>
      <c r="I635" s="652"/>
      <c r="J635" s="652"/>
      <c r="K635" s="652"/>
      <c r="L635" s="652"/>
      <c r="M635" s="652"/>
      <c r="N635" s="601"/>
      <c r="O635" s="601"/>
      <c r="P635" s="601"/>
      <c r="Q635" s="601"/>
    </row>
    <row r="636" spans="7:17" ht="15">
      <c r="G636" s="652"/>
      <c r="H636" s="652"/>
      <c r="I636" s="652"/>
      <c r="J636" s="652"/>
      <c r="K636" s="652"/>
      <c r="L636" s="652"/>
      <c r="M636" s="652"/>
      <c r="N636" s="601"/>
      <c r="O636" s="601"/>
      <c r="P636" s="601"/>
      <c r="Q636" s="601"/>
    </row>
    <row r="637" spans="7:17" ht="15">
      <c r="G637" s="652"/>
      <c r="H637" s="652"/>
      <c r="I637" s="652"/>
      <c r="J637" s="652"/>
      <c r="K637" s="652"/>
      <c r="L637" s="652"/>
      <c r="M637" s="652"/>
      <c r="N637" s="601"/>
      <c r="O637" s="601"/>
      <c r="P637" s="601"/>
      <c r="Q637" s="601"/>
    </row>
    <row r="638" spans="7:17" ht="15">
      <c r="G638" s="652"/>
      <c r="H638" s="652"/>
      <c r="I638" s="652"/>
      <c r="J638" s="652"/>
      <c r="K638" s="652"/>
      <c r="L638" s="652"/>
      <c r="M638" s="652"/>
      <c r="N638" s="601"/>
      <c r="O638" s="601"/>
      <c r="P638" s="601"/>
      <c r="Q638" s="601"/>
    </row>
    <row r="639" spans="7:17" ht="15">
      <c r="G639" s="652"/>
      <c r="H639" s="652"/>
      <c r="I639" s="652"/>
      <c r="J639" s="652"/>
      <c r="K639" s="652"/>
      <c r="L639" s="652"/>
      <c r="M639" s="652"/>
      <c r="N639" s="601"/>
      <c r="O639" s="601"/>
      <c r="P639" s="601"/>
      <c r="Q639" s="601"/>
    </row>
    <row r="640" spans="7:17" ht="15">
      <c r="G640" s="652"/>
      <c r="H640" s="652"/>
      <c r="I640" s="652"/>
      <c r="J640" s="652"/>
      <c r="K640" s="652"/>
      <c r="L640" s="652"/>
      <c r="M640" s="652"/>
      <c r="N640" s="601"/>
      <c r="O640" s="601"/>
      <c r="P640" s="601"/>
      <c r="Q640" s="601"/>
    </row>
    <row r="641" spans="7:17" ht="15">
      <c r="G641" s="652"/>
      <c r="H641" s="652"/>
      <c r="I641" s="652"/>
      <c r="J641" s="652"/>
      <c r="K641" s="652"/>
      <c r="L641" s="652"/>
      <c r="M641" s="652"/>
      <c r="N641" s="601"/>
      <c r="O641" s="601"/>
      <c r="P641" s="601"/>
      <c r="Q641" s="601"/>
    </row>
    <row r="642" spans="7:17" ht="15">
      <c r="G642" s="652"/>
      <c r="H642" s="652"/>
      <c r="I642" s="652"/>
      <c r="J642" s="652"/>
      <c r="K642" s="652"/>
      <c r="L642" s="652"/>
      <c r="M642" s="652"/>
      <c r="N642" s="601"/>
      <c r="O642" s="601"/>
      <c r="P642" s="601"/>
      <c r="Q642" s="601"/>
    </row>
    <row r="643" spans="7:17" ht="15">
      <c r="G643" s="652"/>
      <c r="H643" s="652"/>
      <c r="I643" s="652"/>
      <c r="J643" s="652"/>
      <c r="K643" s="652"/>
      <c r="L643" s="652"/>
      <c r="M643" s="652"/>
      <c r="N643" s="601"/>
      <c r="O643" s="601"/>
      <c r="P643" s="601"/>
      <c r="Q643" s="601"/>
    </row>
    <row r="644" spans="7:17" ht="15">
      <c r="G644" s="652"/>
      <c r="H644" s="652"/>
      <c r="I644" s="652"/>
      <c r="J644" s="652"/>
      <c r="K644" s="652"/>
      <c r="L644" s="652"/>
      <c r="M644" s="652"/>
      <c r="N644" s="601"/>
      <c r="O644" s="601"/>
      <c r="P644" s="601"/>
      <c r="Q644" s="601"/>
    </row>
    <row r="645" spans="7:17" ht="15">
      <c r="G645" s="652"/>
      <c r="H645" s="652"/>
      <c r="I645" s="652"/>
      <c r="J645" s="652"/>
      <c r="K645" s="652"/>
      <c r="L645" s="652"/>
      <c r="M645" s="652"/>
      <c r="N645" s="601"/>
      <c r="O645" s="601"/>
      <c r="P645" s="601"/>
      <c r="Q645" s="601"/>
    </row>
    <row r="646" spans="7:17" ht="15">
      <c r="G646" s="652"/>
      <c r="H646" s="652"/>
      <c r="I646" s="652"/>
      <c r="J646" s="652"/>
      <c r="K646" s="652"/>
      <c r="L646" s="652"/>
      <c r="M646" s="652"/>
      <c r="N646" s="601"/>
      <c r="O646" s="601"/>
      <c r="P646" s="601"/>
      <c r="Q646" s="601"/>
    </row>
    <row r="647" spans="7:17" ht="15">
      <c r="G647" s="652"/>
      <c r="H647" s="652"/>
      <c r="I647" s="652"/>
      <c r="J647" s="652"/>
      <c r="K647" s="652"/>
      <c r="L647" s="652"/>
      <c r="M647" s="652"/>
      <c r="N647" s="601"/>
      <c r="O647" s="601"/>
      <c r="P647" s="601"/>
      <c r="Q647" s="601"/>
    </row>
    <row r="648" spans="7:17" ht="15">
      <c r="G648" s="652"/>
      <c r="H648" s="652"/>
      <c r="I648" s="652"/>
      <c r="J648" s="652"/>
      <c r="K648" s="652"/>
      <c r="L648" s="652"/>
      <c r="M648" s="652"/>
      <c r="N648" s="601"/>
      <c r="O648" s="601"/>
      <c r="P648" s="601"/>
      <c r="Q648" s="601"/>
    </row>
    <row r="649" spans="7:17" ht="15">
      <c r="G649" s="652"/>
      <c r="H649" s="652"/>
      <c r="I649" s="652"/>
      <c r="J649" s="652"/>
      <c r="K649" s="652"/>
      <c r="L649" s="652"/>
      <c r="M649" s="652"/>
      <c r="N649" s="601"/>
      <c r="O649" s="601"/>
      <c r="P649" s="601"/>
      <c r="Q649" s="601"/>
    </row>
    <row r="650" spans="7:17" ht="15">
      <c r="G650" s="652"/>
      <c r="H650" s="652"/>
      <c r="I650" s="652"/>
      <c r="J650" s="652"/>
      <c r="K650" s="652"/>
      <c r="L650" s="652"/>
      <c r="M650" s="652"/>
      <c r="N650" s="601"/>
      <c r="O650" s="601"/>
      <c r="P650" s="601"/>
      <c r="Q650" s="601"/>
    </row>
    <row r="651" spans="7:17" ht="15">
      <c r="G651" s="652"/>
      <c r="H651" s="652"/>
      <c r="I651" s="652"/>
      <c r="J651" s="652"/>
      <c r="K651" s="652"/>
      <c r="L651" s="652"/>
      <c r="M651" s="652"/>
      <c r="N651" s="601"/>
      <c r="O651" s="601"/>
      <c r="P651" s="601"/>
      <c r="Q651" s="601"/>
    </row>
    <row r="652" spans="7:17" ht="15">
      <c r="G652" s="652"/>
      <c r="H652" s="652"/>
      <c r="I652" s="652"/>
      <c r="J652" s="652"/>
      <c r="K652" s="652"/>
      <c r="L652" s="652"/>
      <c r="M652" s="652"/>
      <c r="N652" s="601"/>
      <c r="O652" s="601"/>
      <c r="P652" s="601"/>
      <c r="Q652" s="601"/>
    </row>
    <row r="653" spans="7:17" ht="15">
      <c r="G653" s="652"/>
      <c r="H653" s="652"/>
      <c r="I653" s="652"/>
      <c r="J653" s="652"/>
      <c r="K653" s="652"/>
      <c r="L653" s="652"/>
      <c r="M653" s="652"/>
      <c r="N653" s="601"/>
      <c r="O653" s="601"/>
      <c r="P653" s="601"/>
      <c r="Q653" s="601"/>
    </row>
    <row r="654" spans="7:17" ht="15">
      <c r="G654" s="652"/>
      <c r="H654" s="652"/>
      <c r="I654" s="652"/>
      <c r="J654" s="652"/>
      <c r="K654" s="652"/>
      <c r="L654" s="652"/>
      <c r="M654" s="652"/>
      <c r="N654" s="601"/>
      <c r="O654" s="601"/>
      <c r="P654" s="601"/>
      <c r="Q654" s="601"/>
    </row>
    <row r="655" spans="7:17" ht="15">
      <c r="G655" s="652"/>
      <c r="H655" s="652"/>
      <c r="I655" s="652"/>
      <c r="J655" s="652"/>
      <c r="K655" s="652"/>
      <c r="L655" s="652"/>
      <c r="M655" s="652"/>
      <c r="N655" s="601"/>
      <c r="O655" s="601"/>
      <c r="P655" s="601"/>
      <c r="Q655" s="601"/>
    </row>
    <row r="656" spans="7:17" ht="15">
      <c r="G656" s="652"/>
      <c r="H656" s="652"/>
      <c r="I656" s="652"/>
      <c r="J656" s="652"/>
      <c r="K656" s="652"/>
      <c r="L656" s="652"/>
      <c r="M656" s="652"/>
      <c r="N656" s="601"/>
      <c r="O656" s="601"/>
      <c r="P656" s="601"/>
      <c r="Q656" s="601"/>
    </row>
    <row r="657" spans="7:17" ht="15">
      <c r="G657" s="652"/>
      <c r="H657" s="652"/>
      <c r="I657" s="652"/>
      <c r="J657" s="652"/>
      <c r="K657" s="652"/>
      <c r="L657" s="652"/>
      <c r="M657" s="652"/>
      <c r="N657" s="601"/>
      <c r="O657" s="601"/>
      <c r="P657" s="601"/>
      <c r="Q657" s="601"/>
    </row>
    <row r="658" spans="7:17" ht="15">
      <c r="G658" s="652"/>
      <c r="H658" s="652"/>
      <c r="I658" s="652"/>
      <c r="J658" s="652"/>
      <c r="K658" s="652"/>
      <c r="L658" s="652"/>
      <c r="M658" s="652"/>
      <c r="N658" s="601"/>
      <c r="O658" s="601"/>
      <c r="P658" s="601"/>
      <c r="Q658" s="601"/>
    </row>
    <row r="659" spans="7:17" ht="15">
      <c r="G659" s="652"/>
      <c r="H659" s="652"/>
      <c r="I659" s="652"/>
      <c r="J659" s="652"/>
      <c r="K659" s="652"/>
      <c r="L659" s="652"/>
      <c r="M659" s="652"/>
      <c r="N659" s="601"/>
      <c r="O659" s="601"/>
      <c r="P659" s="601"/>
      <c r="Q659" s="601"/>
    </row>
    <row r="660" spans="7:17" ht="15">
      <c r="G660" s="652"/>
      <c r="H660" s="652"/>
      <c r="I660" s="652"/>
      <c r="J660" s="652"/>
      <c r="K660" s="652"/>
      <c r="L660" s="652"/>
      <c r="M660" s="652"/>
      <c r="N660" s="601"/>
      <c r="O660" s="601"/>
      <c r="P660" s="601"/>
      <c r="Q660" s="601"/>
    </row>
    <row r="661" spans="7:17" ht="15">
      <c r="G661" s="652"/>
      <c r="H661" s="652"/>
      <c r="I661" s="652"/>
      <c r="J661" s="652"/>
      <c r="K661" s="652"/>
      <c r="L661" s="652"/>
      <c r="M661" s="652"/>
      <c r="N661" s="601"/>
      <c r="O661" s="601"/>
      <c r="P661" s="601"/>
      <c r="Q661" s="601"/>
    </row>
    <row r="662" spans="7:17" ht="15">
      <c r="G662" s="652"/>
      <c r="H662" s="652"/>
      <c r="I662" s="652"/>
      <c r="J662" s="652"/>
      <c r="K662" s="652"/>
      <c r="L662" s="652"/>
      <c r="M662" s="652"/>
      <c r="N662" s="601"/>
      <c r="O662" s="601"/>
      <c r="P662" s="601"/>
      <c r="Q662" s="601"/>
    </row>
    <row r="663" spans="7:17" ht="15">
      <c r="G663" s="652"/>
      <c r="H663" s="652"/>
      <c r="I663" s="652"/>
      <c r="J663" s="652"/>
      <c r="K663" s="652"/>
      <c r="L663" s="652"/>
      <c r="M663" s="652"/>
      <c r="N663" s="601"/>
      <c r="O663" s="601"/>
      <c r="P663" s="601"/>
      <c r="Q663" s="601"/>
    </row>
    <row r="664" spans="7:17" ht="15">
      <c r="G664" s="652"/>
      <c r="H664" s="652"/>
      <c r="I664" s="652"/>
      <c r="J664" s="652"/>
      <c r="K664" s="652"/>
      <c r="L664" s="652"/>
      <c r="M664" s="652"/>
      <c r="N664" s="601"/>
      <c r="O664" s="601"/>
      <c r="P664" s="601"/>
      <c r="Q664" s="601"/>
    </row>
    <row r="665" spans="7:17" ht="15">
      <c r="G665" s="652"/>
      <c r="H665" s="652"/>
      <c r="I665" s="652"/>
      <c r="J665" s="652"/>
      <c r="K665" s="652"/>
      <c r="L665" s="652"/>
      <c r="M665" s="652"/>
      <c r="N665" s="601"/>
      <c r="O665" s="601"/>
      <c r="P665" s="601"/>
      <c r="Q665" s="601"/>
    </row>
    <row r="666" spans="7:17" ht="15">
      <c r="G666" s="652"/>
      <c r="H666" s="652"/>
      <c r="I666" s="652"/>
      <c r="J666" s="652"/>
      <c r="K666" s="652"/>
      <c r="L666" s="652"/>
      <c r="M666" s="652"/>
      <c r="N666" s="601"/>
      <c r="O666" s="601"/>
      <c r="P666" s="601"/>
      <c r="Q666" s="601"/>
    </row>
    <row r="667" spans="7:17" ht="15">
      <c r="G667" s="652"/>
      <c r="H667" s="652"/>
      <c r="I667" s="652"/>
      <c r="J667" s="652"/>
      <c r="K667" s="652"/>
      <c r="L667" s="652"/>
      <c r="M667" s="652"/>
      <c r="N667" s="601"/>
      <c r="O667" s="601"/>
      <c r="P667" s="601"/>
      <c r="Q667" s="601"/>
    </row>
    <row r="668" spans="7:17" ht="15">
      <c r="G668" s="652"/>
      <c r="H668" s="652"/>
      <c r="I668" s="652"/>
      <c r="J668" s="652"/>
      <c r="K668" s="652"/>
      <c r="L668" s="652"/>
      <c r="M668" s="652"/>
      <c r="N668" s="601"/>
      <c r="O668" s="601"/>
      <c r="P668" s="601"/>
      <c r="Q668" s="601"/>
    </row>
    <row r="669" spans="7:17" ht="15">
      <c r="G669" s="652"/>
      <c r="H669" s="652"/>
      <c r="I669" s="652"/>
      <c r="J669" s="652"/>
      <c r="K669" s="652"/>
      <c r="L669" s="652"/>
      <c r="M669" s="652"/>
      <c r="N669" s="601"/>
      <c r="O669" s="601"/>
      <c r="P669" s="601"/>
      <c r="Q669" s="601"/>
    </row>
    <row r="670" spans="7:17" ht="15">
      <c r="G670" s="652"/>
      <c r="H670" s="652"/>
      <c r="I670" s="652"/>
      <c r="J670" s="652"/>
      <c r="K670" s="652"/>
      <c r="L670" s="652"/>
      <c r="M670" s="652"/>
      <c r="N670" s="601"/>
      <c r="O670" s="601"/>
      <c r="P670" s="601"/>
      <c r="Q670" s="601"/>
    </row>
    <row r="671" spans="7:17" ht="15">
      <c r="G671" s="652"/>
      <c r="H671" s="652"/>
      <c r="I671" s="652"/>
      <c r="J671" s="652"/>
      <c r="K671" s="652"/>
      <c r="L671" s="652"/>
      <c r="M671" s="652"/>
      <c r="N671" s="601"/>
      <c r="O671" s="601"/>
      <c r="P671" s="601"/>
      <c r="Q671" s="601"/>
    </row>
    <row r="672" spans="7:17" ht="15">
      <c r="G672" s="652"/>
      <c r="H672" s="652"/>
      <c r="I672" s="652"/>
      <c r="J672" s="652"/>
      <c r="K672" s="652"/>
      <c r="L672" s="652"/>
      <c r="M672" s="652"/>
      <c r="N672" s="601"/>
      <c r="O672" s="601"/>
      <c r="P672" s="601"/>
      <c r="Q672" s="601"/>
    </row>
    <row r="673" spans="7:17" ht="15">
      <c r="G673" s="652"/>
      <c r="H673" s="652"/>
      <c r="I673" s="652"/>
      <c r="J673" s="652"/>
      <c r="K673" s="652"/>
      <c r="L673" s="652"/>
      <c r="M673" s="652"/>
      <c r="N673" s="601"/>
      <c r="O673" s="601"/>
      <c r="P673" s="601"/>
      <c r="Q673" s="601"/>
    </row>
    <row r="674" spans="7:17" ht="15">
      <c r="G674" s="652"/>
      <c r="H674" s="652"/>
      <c r="I674" s="652"/>
      <c r="J674" s="652"/>
      <c r="K674" s="652"/>
      <c r="L674" s="652"/>
      <c r="M674" s="652"/>
      <c r="N674" s="601"/>
      <c r="O674" s="601"/>
      <c r="P674" s="601"/>
      <c r="Q674" s="601"/>
    </row>
    <row r="675" spans="7:17" ht="15">
      <c r="G675" s="652"/>
      <c r="H675" s="652"/>
      <c r="I675" s="652"/>
      <c r="J675" s="652"/>
      <c r="K675" s="652"/>
      <c r="L675" s="652"/>
      <c r="M675" s="652"/>
      <c r="N675" s="601"/>
      <c r="O675" s="601"/>
      <c r="P675" s="601"/>
      <c r="Q675" s="601"/>
    </row>
    <row r="676" spans="7:17" ht="15">
      <c r="G676" s="652"/>
      <c r="H676" s="652"/>
      <c r="I676" s="652"/>
      <c r="J676" s="652"/>
      <c r="K676" s="652"/>
      <c r="L676" s="652"/>
      <c r="M676" s="652"/>
      <c r="N676" s="601"/>
      <c r="O676" s="601"/>
      <c r="P676" s="601"/>
      <c r="Q676" s="601"/>
    </row>
    <row r="677" spans="7:17" ht="15">
      <c r="G677" s="652"/>
      <c r="H677" s="652"/>
      <c r="I677" s="652"/>
      <c r="J677" s="652"/>
      <c r="K677" s="652"/>
      <c r="L677" s="652"/>
      <c r="M677" s="652"/>
      <c r="N677" s="601"/>
      <c r="O677" s="601"/>
      <c r="P677" s="601"/>
      <c r="Q677" s="601"/>
    </row>
    <row r="678" spans="7:17" ht="15">
      <c r="G678" s="652"/>
      <c r="H678" s="652"/>
      <c r="I678" s="652"/>
      <c r="J678" s="652"/>
      <c r="K678" s="652"/>
      <c r="L678" s="652"/>
      <c r="M678" s="652"/>
      <c r="N678" s="601"/>
      <c r="O678" s="601"/>
      <c r="P678" s="601"/>
      <c r="Q678" s="601"/>
    </row>
    <row r="679" spans="7:17" ht="15">
      <c r="G679" s="652"/>
      <c r="H679" s="652"/>
      <c r="I679" s="652"/>
      <c r="J679" s="652"/>
      <c r="K679" s="652"/>
      <c r="L679" s="652"/>
      <c r="M679" s="652"/>
      <c r="N679" s="601"/>
      <c r="O679" s="601"/>
      <c r="P679" s="601"/>
      <c r="Q679" s="601"/>
    </row>
    <row r="680" spans="7:17" ht="15">
      <c r="G680" s="652"/>
      <c r="H680" s="652"/>
      <c r="I680" s="652"/>
      <c r="J680" s="652"/>
      <c r="K680" s="652"/>
      <c r="L680" s="652"/>
      <c r="M680" s="652"/>
      <c r="N680" s="601"/>
      <c r="O680" s="601"/>
      <c r="P680" s="601"/>
      <c r="Q680" s="601"/>
    </row>
    <row r="681" spans="7:17" ht="15">
      <c r="G681" s="652"/>
      <c r="H681" s="652"/>
      <c r="I681" s="652"/>
      <c r="J681" s="652"/>
      <c r="K681" s="652"/>
      <c r="L681" s="652"/>
      <c r="M681" s="652"/>
      <c r="N681" s="601"/>
      <c r="O681" s="601"/>
      <c r="P681" s="601"/>
      <c r="Q681" s="601"/>
    </row>
    <row r="682" spans="7:17" ht="15">
      <c r="G682" s="652"/>
      <c r="H682" s="652"/>
      <c r="I682" s="652"/>
      <c r="J682" s="652"/>
      <c r="K682" s="652"/>
      <c r="L682" s="652"/>
      <c r="M682" s="652"/>
      <c r="N682" s="601"/>
      <c r="O682" s="601"/>
      <c r="P682" s="601"/>
      <c r="Q682" s="601"/>
    </row>
    <row r="683" spans="7:17" ht="15">
      <c r="G683" s="652"/>
      <c r="H683" s="652"/>
      <c r="I683" s="652"/>
      <c r="J683" s="652"/>
      <c r="K683" s="652"/>
      <c r="L683" s="652"/>
      <c r="M683" s="652"/>
      <c r="N683" s="601"/>
      <c r="O683" s="601"/>
      <c r="P683" s="601"/>
      <c r="Q683" s="601"/>
    </row>
    <row r="684" spans="7:17" ht="15">
      <c r="G684" s="652"/>
      <c r="H684" s="652"/>
      <c r="I684" s="652"/>
      <c r="J684" s="652"/>
      <c r="K684" s="652"/>
      <c r="L684" s="652"/>
      <c r="M684" s="652"/>
      <c r="N684" s="601"/>
      <c r="O684" s="601"/>
      <c r="P684" s="601"/>
      <c r="Q684" s="601"/>
    </row>
    <row r="685" spans="7:17" ht="15">
      <c r="G685" s="652"/>
      <c r="H685" s="652"/>
      <c r="I685" s="652"/>
      <c r="J685" s="652"/>
      <c r="K685" s="652"/>
      <c r="L685" s="652"/>
      <c r="M685" s="652"/>
      <c r="N685" s="601"/>
      <c r="O685" s="601"/>
      <c r="P685" s="601"/>
      <c r="Q685" s="601"/>
    </row>
    <row r="686" spans="7:17" ht="15">
      <c r="G686" s="652"/>
      <c r="H686" s="652"/>
      <c r="I686" s="652"/>
      <c r="J686" s="652"/>
      <c r="K686" s="652"/>
      <c r="L686" s="652"/>
      <c r="M686" s="652"/>
      <c r="N686" s="601"/>
      <c r="O686" s="601"/>
      <c r="P686" s="601"/>
      <c r="Q686" s="601"/>
    </row>
    <row r="687" spans="7:17" ht="15">
      <c r="G687" s="652"/>
      <c r="H687" s="652"/>
      <c r="I687" s="652"/>
      <c r="J687" s="652"/>
      <c r="K687" s="652"/>
      <c r="L687" s="652"/>
      <c r="M687" s="652"/>
      <c r="N687" s="601"/>
      <c r="O687" s="601"/>
      <c r="P687" s="601"/>
      <c r="Q687" s="601"/>
    </row>
    <row r="688" spans="7:17" ht="15">
      <c r="G688" s="652"/>
      <c r="H688" s="652"/>
      <c r="I688" s="652"/>
      <c r="J688" s="652"/>
      <c r="K688" s="652"/>
      <c r="L688" s="652"/>
      <c r="M688" s="652"/>
      <c r="N688" s="601"/>
      <c r="O688" s="601"/>
      <c r="P688" s="601"/>
      <c r="Q688" s="601"/>
    </row>
    <row r="689" spans="7:17" ht="15">
      <c r="G689" s="652"/>
      <c r="H689" s="652"/>
      <c r="I689" s="652"/>
      <c r="J689" s="652"/>
      <c r="K689" s="652"/>
      <c r="L689" s="652"/>
      <c r="M689" s="652"/>
      <c r="N689" s="601"/>
      <c r="O689" s="601"/>
      <c r="P689" s="601"/>
      <c r="Q689" s="601"/>
    </row>
    <row r="690" spans="7:17" ht="15">
      <c r="G690" s="652"/>
      <c r="H690" s="652"/>
      <c r="I690" s="652"/>
      <c r="J690" s="652"/>
      <c r="K690" s="652"/>
      <c r="L690" s="652"/>
      <c r="M690" s="652"/>
      <c r="N690" s="601"/>
      <c r="O690" s="601"/>
      <c r="P690" s="601"/>
      <c r="Q690" s="601"/>
    </row>
    <row r="691" spans="7:17" ht="15">
      <c r="G691" s="652"/>
      <c r="H691" s="652"/>
      <c r="I691" s="652"/>
      <c r="J691" s="652"/>
      <c r="K691" s="652"/>
      <c r="L691" s="652"/>
      <c r="M691" s="652"/>
      <c r="N691" s="601"/>
      <c r="O691" s="601"/>
      <c r="P691" s="601"/>
      <c r="Q691" s="601"/>
    </row>
    <row r="692" spans="7:17" ht="15">
      <c r="G692" s="652"/>
      <c r="H692" s="652"/>
      <c r="I692" s="652"/>
      <c r="J692" s="652"/>
      <c r="K692" s="652"/>
      <c r="L692" s="652"/>
      <c r="M692" s="652"/>
      <c r="N692" s="601"/>
      <c r="O692" s="601"/>
      <c r="P692" s="601"/>
      <c r="Q692" s="601"/>
    </row>
    <row r="693" spans="7:17" ht="15">
      <c r="G693" s="652"/>
      <c r="H693" s="652"/>
      <c r="I693" s="652"/>
      <c r="J693" s="652"/>
      <c r="K693" s="652"/>
      <c r="L693" s="652"/>
      <c r="M693" s="652"/>
      <c r="N693" s="601"/>
      <c r="O693" s="601"/>
      <c r="P693" s="601"/>
      <c r="Q693" s="601"/>
    </row>
    <row r="694" spans="7:17" ht="15">
      <c r="G694" s="652"/>
      <c r="H694" s="652"/>
      <c r="I694" s="652"/>
      <c r="J694" s="652"/>
      <c r="K694" s="652"/>
      <c r="L694" s="652"/>
      <c r="M694" s="652"/>
      <c r="N694" s="601"/>
      <c r="O694" s="601"/>
      <c r="P694" s="601"/>
      <c r="Q694" s="601"/>
    </row>
    <row r="695" spans="7:17" ht="15">
      <c r="G695" s="652"/>
      <c r="H695" s="652"/>
      <c r="I695" s="652"/>
      <c r="J695" s="652"/>
      <c r="K695" s="652"/>
      <c r="L695" s="652"/>
      <c r="M695" s="652"/>
      <c r="N695" s="601"/>
      <c r="O695" s="601"/>
      <c r="P695" s="601"/>
      <c r="Q695" s="601"/>
    </row>
    <row r="696" spans="7:17" ht="15">
      <c r="G696" s="652"/>
      <c r="H696" s="652"/>
      <c r="I696" s="652"/>
      <c r="J696" s="652"/>
      <c r="K696" s="652"/>
      <c r="L696" s="652"/>
      <c r="M696" s="652"/>
      <c r="N696" s="601"/>
      <c r="O696" s="601"/>
      <c r="P696" s="601"/>
      <c r="Q696" s="601"/>
    </row>
    <row r="697" spans="7:17" ht="15">
      <c r="G697" s="652"/>
      <c r="H697" s="652"/>
      <c r="I697" s="652"/>
      <c r="J697" s="652"/>
      <c r="K697" s="652"/>
      <c r="L697" s="652"/>
      <c r="M697" s="652"/>
      <c r="N697" s="601"/>
      <c r="O697" s="601"/>
      <c r="P697" s="601"/>
      <c r="Q697" s="601"/>
    </row>
    <row r="698" spans="7:17" ht="15">
      <c r="G698" s="652"/>
      <c r="H698" s="652"/>
      <c r="I698" s="652"/>
      <c r="J698" s="652"/>
      <c r="K698" s="652"/>
      <c r="L698" s="652"/>
      <c r="M698" s="652"/>
      <c r="N698" s="601"/>
      <c r="O698" s="601"/>
      <c r="P698" s="601"/>
      <c r="Q698" s="601"/>
    </row>
    <row r="699" spans="7:17" ht="15">
      <c r="G699" s="652"/>
      <c r="H699" s="652"/>
      <c r="I699" s="652"/>
      <c r="J699" s="652"/>
      <c r="K699" s="652"/>
      <c r="L699" s="652"/>
      <c r="M699" s="652"/>
      <c r="N699" s="601"/>
      <c r="O699" s="601"/>
      <c r="P699" s="601"/>
      <c r="Q699" s="601"/>
    </row>
    <row r="700" spans="7:17" ht="15">
      <c r="G700" s="652"/>
      <c r="H700" s="652"/>
      <c r="I700" s="652"/>
      <c r="J700" s="652"/>
      <c r="K700" s="652"/>
      <c r="L700" s="652"/>
      <c r="M700" s="652"/>
      <c r="N700" s="601"/>
      <c r="O700" s="601"/>
      <c r="P700" s="601"/>
      <c r="Q700" s="601"/>
    </row>
    <row r="701" spans="7:17" ht="15">
      <c r="G701" s="652"/>
      <c r="H701" s="652"/>
      <c r="I701" s="652"/>
      <c r="J701" s="652"/>
      <c r="K701" s="652"/>
      <c r="L701" s="652"/>
      <c r="M701" s="652"/>
      <c r="N701" s="601"/>
      <c r="O701" s="601"/>
      <c r="P701" s="601"/>
      <c r="Q701" s="601"/>
    </row>
    <row r="702" spans="7:17" ht="15">
      <c r="G702" s="652"/>
      <c r="H702" s="652"/>
      <c r="I702" s="652"/>
      <c r="J702" s="652"/>
      <c r="K702" s="652"/>
      <c r="L702" s="652"/>
      <c r="M702" s="652"/>
      <c r="N702" s="601"/>
      <c r="O702" s="601"/>
      <c r="P702" s="601"/>
      <c r="Q702" s="601"/>
    </row>
    <row r="703" spans="7:17" ht="15">
      <c r="G703" s="652"/>
      <c r="H703" s="652"/>
      <c r="I703" s="652"/>
      <c r="J703" s="652"/>
      <c r="K703" s="652"/>
      <c r="L703" s="652"/>
      <c r="M703" s="652"/>
      <c r="N703" s="601"/>
      <c r="O703" s="601"/>
      <c r="P703" s="601"/>
      <c r="Q703" s="601"/>
    </row>
    <row r="704" spans="7:17" ht="15">
      <c r="G704" s="652"/>
      <c r="H704" s="652"/>
      <c r="I704" s="652"/>
      <c r="J704" s="652"/>
      <c r="K704" s="652"/>
      <c r="L704" s="652"/>
      <c r="M704" s="652"/>
      <c r="N704" s="601"/>
      <c r="O704" s="601"/>
      <c r="P704" s="601"/>
      <c r="Q704" s="601"/>
    </row>
    <row r="705" spans="7:17" ht="15">
      <c r="G705" s="652"/>
      <c r="H705" s="652"/>
      <c r="I705" s="652"/>
      <c r="J705" s="652"/>
      <c r="K705" s="652"/>
      <c r="L705" s="652"/>
      <c r="M705" s="652"/>
      <c r="N705" s="601"/>
      <c r="O705" s="601"/>
      <c r="P705" s="601"/>
      <c r="Q705" s="601"/>
    </row>
    <row r="706" spans="7:17" ht="15">
      <c r="G706" s="652"/>
      <c r="H706" s="652"/>
      <c r="I706" s="652"/>
      <c r="J706" s="652"/>
      <c r="K706" s="652"/>
      <c r="L706" s="652"/>
      <c r="M706" s="652"/>
      <c r="N706" s="601"/>
      <c r="O706" s="601"/>
      <c r="P706" s="601"/>
      <c r="Q706" s="601"/>
    </row>
    <row r="707" spans="7:17" ht="15">
      <c r="G707" s="652"/>
      <c r="H707" s="652"/>
      <c r="I707" s="652"/>
      <c r="J707" s="652"/>
      <c r="K707" s="652"/>
      <c r="L707" s="652"/>
      <c r="M707" s="652"/>
      <c r="N707" s="601"/>
      <c r="O707" s="601"/>
      <c r="P707" s="601"/>
      <c r="Q707" s="601"/>
    </row>
    <row r="708" spans="7:17" ht="15">
      <c r="G708" s="652"/>
      <c r="H708" s="652"/>
      <c r="I708" s="652"/>
      <c r="J708" s="652"/>
      <c r="K708" s="652"/>
      <c r="L708" s="652"/>
      <c r="M708" s="652"/>
      <c r="N708" s="601"/>
      <c r="O708" s="601"/>
      <c r="P708" s="601"/>
      <c r="Q708" s="601"/>
    </row>
    <row r="709" spans="7:17" ht="15">
      <c r="G709" s="652"/>
      <c r="H709" s="652"/>
      <c r="I709" s="652"/>
      <c r="J709" s="652"/>
      <c r="K709" s="652"/>
      <c r="L709" s="652"/>
      <c r="M709" s="652"/>
      <c r="N709" s="601"/>
      <c r="O709" s="601"/>
      <c r="P709" s="601"/>
      <c r="Q709" s="601"/>
    </row>
    <row r="710" spans="7:17" ht="15">
      <c r="G710" s="652"/>
      <c r="H710" s="652"/>
      <c r="I710" s="652"/>
      <c r="J710" s="652"/>
      <c r="K710" s="652"/>
      <c r="L710" s="652"/>
      <c r="M710" s="652"/>
      <c r="N710" s="601"/>
      <c r="O710" s="601"/>
      <c r="P710" s="601"/>
      <c r="Q710" s="601"/>
    </row>
    <row r="711" spans="7:17" ht="15">
      <c r="G711" s="652"/>
      <c r="H711" s="652"/>
      <c r="I711" s="652"/>
      <c r="J711" s="652"/>
      <c r="K711" s="652"/>
      <c r="L711" s="652"/>
      <c r="M711" s="652"/>
      <c r="N711" s="601"/>
      <c r="O711" s="601"/>
      <c r="P711" s="601"/>
      <c r="Q711" s="601"/>
    </row>
    <row r="712" spans="7:17" ht="15">
      <c r="G712" s="652"/>
      <c r="H712" s="652"/>
      <c r="I712" s="652"/>
      <c r="J712" s="652"/>
      <c r="K712" s="652"/>
      <c r="L712" s="652"/>
      <c r="M712" s="652"/>
      <c r="N712" s="601"/>
      <c r="O712" s="601"/>
      <c r="P712" s="601"/>
      <c r="Q712" s="601"/>
    </row>
    <row r="713" spans="7:17" ht="15">
      <c r="G713" s="652"/>
      <c r="H713" s="652"/>
      <c r="I713" s="652"/>
      <c r="J713" s="652"/>
      <c r="K713" s="652"/>
      <c r="L713" s="652"/>
      <c r="M713" s="652"/>
      <c r="N713" s="601"/>
      <c r="O713" s="601"/>
      <c r="P713" s="601"/>
      <c r="Q713" s="601"/>
    </row>
    <row r="714" spans="7:17" ht="15">
      <c r="G714" s="652"/>
      <c r="H714" s="652"/>
      <c r="I714" s="652"/>
      <c r="J714" s="652"/>
      <c r="K714" s="652"/>
      <c r="L714" s="652"/>
      <c r="M714" s="652"/>
      <c r="N714" s="601"/>
      <c r="O714" s="601"/>
      <c r="P714" s="601"/>
      <c r="Q714" s="601"/>
    </row>
    <row r="715" spans="7:17" ht="15">
      <c r="G715" s="652"/>
      <c r="H715" s="652"/>
      <c r="I715" s="652"/>
      <c r="J715" s="652"/>
      <c r="K715" s="652"/>
      <c r="L715" s="652"/>
      <c r="M715" s="652"/>
      <c r="N715" s="601"/>
      <c r="O715" s="601"/>
      <c r="P715" s="601"/>
      <c r="Q715" s="601"/>
    </row>
    <row r="716" spans="7:17" ht="15">
      <c r="G716" s="652"/>
      <c r="H716" s="652"/>
      <c r="I716" s="652"/>
      <c r="J716" s="652"/>
      <c r="K716" s="652"/>
      <c r="L716" s="652"/>
      <c r="M716" s="652"/>
      <c r="N716" s="601"/>
      <c r="O716" s="601"/>
      <c r="P716" s="601"/>
      <c r="Q716" s="601"/>
    </row>
    <row r="717" spans="7:17" ht="15">
      <c r="G717" s="652"/>
      <c r="H717" s="652"/>
      <c r="I717" s="652"/>
      <c r="J717" s="652"/>
      <c r="K717" s="652"/>
      <c r="L717" s="652"/>
      <c r="M717" s="652"/>
      <c r="N717" s="601"/>
      <c r="O717" s="601"/>
      <c r="P717" s="601"/>
      <c r="Q717" s="601"/>
    </row>
    <row r="718" spans="7:17" ht="15">
      <c r="G718" s="652"/>
      <c r="H718" s="652"/>
      <c r="I718" s="652"/>
      <c r="J718" s="652"/>
      <c r="K718" s="652"/>
      <c r="L718" s="652"/>
      <c r="M718" s="652"/>
      <c r="N718" s="601"/>
      <c r="O718" s="601"/>
      <c r="P718" s="601"/>
      <c r="Q718" s="601"/>
    </row>
    <row r="719" spans="7:17" ht="15">
      <c r="G719" s="652"/>
      <c r="H719" s="652"/>
      <c r="I719" s="652"/>
      <c r="J719" s="652"/>
      <c r="K719" s="652"/>
      <c r="L719" s="652"/>
      <c r="M719" s="652"/>
      <c r="N719" s="601"/>
      <c r="O719" s="601"/>
      <c r="P719" s="601"/>
      <c r="Q719" s="601"/>
    </row>
    <row r="720" spans="7:17" ht="15">
      <c r="G720" s="652"/>
      <c r="H720" s="652"/>
      <c r="I720" s="652"/>
      <c r="J720" s="652"/>
      <c r="K720" s="652"/>
      <c r="L720" s="652"/>
      <c r="M720" s="652"/>
      <c r="N720" s="601"/>
      <c r="O720" s="601"/>
      <c r="P720" s="601"/>
      <c r="Q720" s="601"/>
    </row>
    <row r="721" spans="7:17" ht="15">
      <c r="G721" s="652"/>
      <c r="H721" s="652"/>
      <c r="I721" s="652"/>
      <c r="J721" s="652"/>
      <c r="K721" s="652"/>
      <c r="L721" s="652"/>
      <c r="M721" s="652"/>
      <c r="N721" s="601"/>
      <c r="O721" s="601"/>
      <c r="P721" s="601"/>
      <c r="Q721" s="601"/>
    </row>
    <row r="722" spans="7:17" ht="15">
      <c r="G722" s="652"/>
      <c r="H722" s="652"/>
      <c r="I722" s="652"/>
      <c r="J722" s="652"/>
      <c r="K722" s="652"/>
      <c r="L722" s="652"/>
      <c r="M722" s="652"/>
      <c r="N722" s="601"/>
      <c r="O722" s="601"/>
      <c r="P722" s="601"/>
      <c r="Q722" s="601"/>
    </row>
    <row r="723" spans="7:17" ht="15">
      <c r="G723" s="652"/>
      <c r="H723" s="652"/>
      <c r="I723" s="652"/>
      <c r="J723" s="652"/>
      <c r="K723" s="652"/>
      <c r="L723" s="652"/>
      <c r="M723" s="652"/>
      <c r="N723" s="601"/>
      <c r="O723" s="601"/>
      <c r="P723" s="601"/>
      <c r="Q723" s="601"/>
    </row>
    <row r="724" spans="7:17" ht="15">
      <c r="G724" s="652"/>
      <c r="H724" s="652"/>
      <c r="I724" s="652"/>
      <c r="J724" s="652"/>
      <c r="K724" s="652"/>
      <c r="L724" s="652"/>
      <c r="M724" s="652"/>
      <c r="N724" s="601"/>
      <c r="O724" s="601"/>
      <c r="P724" s="601"/>
      <c r="Q724" s="601"/>
    </row>
    <row r="725" spans="7:17" ht="15">
      <c r="G725" s="652"/>
      <c r="H725" s="652"/>
      <c r="I725" s="652"/>
      <c r="J725" s="652"/>
      <c r="K725" s="652"/>
      <c r="L725" s="652"/>
      <c r="M725" s="652"/>
      <c r="N725" s="601"/>
      <c r="O725" s="601"/>
      <c r="P725" s="601"/>
      <c r="Q725" s="601"/>
    </row>
    <row r="726" spans="7:17" ht="15">
      <c r="G726" s="652"/>
      <c r="H726" s="652"/>
      <c r="I726" s="652"/>
      <c r="J726" s="652"/>
      <c r="K726" s="652"/>
      <c r="L726" s="652"/>
      <c r="M726" s="652"/>
      <c r="N726" s="601"/>
      <c r="O726" s="601"/>
      <c r="P726" s="601"/>
      <c r="Q726" s="601"/>
    </row>
    <row r="727" spans="7:17" ht="15">
      <c r="G727" s="652"/>
      <c r="H727" s="652"/>
      <c r="I727" s="652"/>
      <c r="J727" s="652"/>
      <c r="K727" s="652"/>
      <c r="L727" s="652"/>
      <c r="M727" s="652"/>
      <c r="N727" s="601"/>
      <c r="O727" s="601"/>
      <c r="P727" s="601"/>
      <c r="Q727" s="601"/>
    </row>
    <row r="728" spans="7:17" ht="15">
      <c r="G728" s="652"/>
      <c r="H728" s="652"/>
      <c r="I728" s="652"/>
      <c r="J728" s="652"/>
      <c r="K728" s="652"/>
      <c r="L728" s="652"/>
      <c r="M728" s="652"/>
      <c r="N728" s="601"/>
      <c r="O728" s="601"/>
      <c r="P728" s="601"/>
      <c r="Q728" s="601"/>
    </row>
    <row r="729" spans="7:17" ht="15">
      <c r="G729" s="652"/>
      <c r="H729" s="652"/>
      <c r="I729" s="652"/>
      <c r="J729" s="652"/>
      <c r="K729" s="652"/>
      <c r="L729" s="652"/>
      <c r="M729" s="652"/>
      <c r="N729" s="601"/>
      <c r="O729" s="601"/>
      <c r="P729" s="601"/>
      <c r="Q729" s="601"/>
    </row>
    <row r="730" spans="7:17" ht="15">
      <c r="G730" s="652"/>
      <c r="H730" s="652"/>
      <c r="I730" s="652"/>
      <c r="J730" s="652"/>
      <c r="K730" s="652"/>
      <c r="L730" s="652"/>
      <c r="M730" s="652"/>
      <c r="N730" s="601"/>
      <c r="O730" s="601"/>
      <c r="P730" s="601"/>
      <c r="Q730" s="601"/>
    </row>
    <row r="731" spans="7:17" ht="15">
      <c r="G731" s="652"/>
      <c r="H731" s="652"/>
      <c r="I731" s="652"/>
      <c r="J731" s="652"/>
      <c r="K731" s="652"/>
      <c r="L731" s="652"/>
      <c r="M731" s="652"/>
      <c r="N731" s="601"/>
      <c r="O731" s="601"/>
      <c r="P731" s="601"/>
      <c r="Q731" s="601"/>
    </row>
    <row r="732" spans="7:17" ht="15">
      <c r="G732" s="652"/>
      <c r="H732" s="652"/>
      <c r="I732" s="652"/>
      <c r="J732" s="652"/>
      <c r="K732" s="652"/>
      <c r="L732" s="652"/>
      <c r="M732" s="652"/>
      <c r="N732" s="601"/>
      <c r="O732" s="601"/>
      <c r="P732" s="601"/>
      <c r="Q732" s="601"/>
    </row>
    <row r="733" spans="7:17" ht="15">
      <c r="G733" s="652"/>
      <c r="H733" s="652"/>
      <c r="I733" s="652"/>
      <c r="J733" s="652"/>
      <c r="K733" s="652"/>
      <c r="L733" s="652"/>
      <c r="M733" s="652"/>
      <c r="N733" s="601"/>
      <c r="O733" s="601"/>
      <c r="P733" s="601"/>
      <c r="Q733" s="601"/>
    </row>
    <row r="734" spans="7:17" ht="15">
      <c r="G734" s="652"/>
      <c r="H734" s="652"/>
      <c r="I734" s="652"/>
      <c r="J734" s="652"/>
      <c r="K734" s="652"/>
      <c r="L734" s="652"/>
      <c r="M734" s="652"/>
      <c r="N734" s="601"/>
      <c r="O734" s="601"/>
      <c r="P734" s="601"/>
      <c r="Q734" s="601"/>
    </row>
    <row r="735" spans="7:17" ht="15">
      <c r="G735" s="652"/>
      <c r="H735" s="652"/>
      <c r="I735" s="652"/>
      <c r="J735" s="652"/>
      <c r="K735" s="652"/>
      <c r="L735" s="652"/>
      <c r="M735" s="652"/>
      <c r="N735" s="601"/>
      <c r="O735" s="601"/>
      <c r="P735" s="601"/>
      <c r="Q735" s="601"/>
    </row>
    <row r="736" spans="7:17" ht="15">
      <c r="G736" s="652"/>
      <c r="H736" s="652"/>
      <c r="I736" s="652"/>
      <c r="J736" s="652"/>
      <c r="K736" s="652"/>
      <c r="L736" s="652"/>
      <c r="M736" s="652"/>
      <c r="N736" s="601"/>
      <c r="O736" s="601"/>
      <c r="P736" s="601"/>
      <c r="Q736" s="601"/>
    </row>
    <row r="737" spans="7:17" ht="15">
      <c r="G737" s="652"/>
      <c r="H737" s="652"/>
      <c r="I737" s="652"/>
      <c r="J737" s="652"/>
      <c r="K737" s="652"/>
      <c r="L737" s="652"/>
      <c r="M737" s="652"/>
      <c r="N737" s="601"/>
      <c r="O737" s="601"/>
      <c r="P737" s="601"/>
      <c r="Q737" s="601"/>
    </row>
    <row r="738" spans="7:17" ht="15">
      <c r="G738" s="652"/>
      <c r="H738" s="652"/>
      <c r="I738" s="652"/>
      <c r="J738" s="652"/>
      <c r="K738" s="652"/>
      <c r="L738" s="652"/>
      <c r="M738" s="652"/>
      <c r="N738" s="601"/>
      <c r="O738" s="601"/>
      <c r="P738" s="601"/>
      <c r="Q738" s="601"/>
    </row>
    <row r="739" spans="7:17" ht="15">
      <c r="G739" s="652"/>
      <c r="H739" s="652"/>
      <c r="I739" s="652"/>
      <c r="J739" s="652"/>
      <c r="K739" s="652"/>
      <c r="L739" s="652"/>
      <c r="M739" s="652"/>
      <c r="N739" s="601"/>
      <c r="O739" s="601"/>
      <c r="P739" s="601"/>
      <c r="Q739" s="601"/>
    </row>
    <row r="740" spans="7:17" ht="15">
      <c r="G740" s="652"/>
      <c r="H740" s="652"/>
      <c r="I740" s="652"/>
      <c r="J740" s="652"/>
      <c r="K740" s="652"/>
      <c r="L740" s="652"/>
      <c r="M740" s="652"/>
      <c r="N740" s="601"/>
      <c r="O740" s="601"/>
      <c r="P740" s="601"/>
      <c r="Q740" s="601"/>
    </row>
    <row r="741" spans="7:17" ht="15">
      <c r="G741" s="652"/>
      <c r="H741" s="652"/>
      <c r="I741" s="652"/>
      <c r="J741" s="652"/>
      <c r="K741" s="652"/>
      <c r="L741" s="652"/>
      <c r="M741" s="652"/>
      <c r="N741" s="601"/>
      <c r="O741" s="601"/>
      <c r="P741" s="601"/>
      <c r="Q741" s="601"/>
    </row>
    <row r="742" spans="7:17" ht="15">
      <c r="G742" s="652"/>
      <c r="H742" s="652"/>
      <c r="I742" s="652"/>
      <c r="J742" s="652"/>
      <c r="K742" s="652"/>
      <c r="L742" s="652"/>
      <c r="M742" s="652"/>
      <c r="N742" s="601"/>
      <c r="O742" s="601"/>
      <c r="P742" s="601"/>
      <c r="Q742" s="601"/>
    </row>
    <row r="743" spans="7:17" ht="15">
      <c r="G743" s="652"/>
      <c r="H743" s="652"/>
      <c r="I743" s="652"/>
      <c r="J743" s="652"/>
      <c r="K743" s="652"/>
      <c r="L743" s="652"/>
      <c r="M743" s="652"/>
      <c r="N743" s="601"/>
      <c r="O743" s="601"/>
      <c r="P743" s="601"/>
      <c r="Q743" s="601"/>
    </row>
    <row r="744" spans="7:17" ht="15">
      <c r="G744" s="652"/>
      <c r="H744" s="652"/>
      <c r="I744" s="652"/>
      <c r="J744" s="652"/>
      <c r="K744" s="652"/>
      <c r="L744" s="652"/>
      <c r="M744" s="652"/>
      <c r="N744" s="601"/>
      <c r="O744" s="601"/>
      <c r="P744" s="601"/>
      <c r="Q744" s="601"/>
    </row>
    <row r="745" spans="7:17" ht="15">
      <c r="G745" s="652"/>
      <c r="H745" s="652"/>
      <c r="I745" s="652"/>
      <c r="J745" s="652"/>
      <c r="K745" s="652"/>
      <c r="L745" s="652"/>
      <c r="M745" s="652"/>
      <c r="N745" s="601"/>
      <c r="O745" s="601"/>
      <c r="P745" s="601"/>
      <c r="Q745" s="601"/>
    </row>
    <row r="746" spans="7:17" ht="15">
      <c r="G746" s="652"/>
      <c r="H746" s="652"/>
      <c r="I746" s="652"/>
      <c r="J746" s="652"/>
      <c r="K746" s="652"/>
      <c r="L746" s="652"/>
      <c r="M746" s="652"/>
      <c r="N746" s="601"/>
      <c r="O746" s="601"/>
      <c r="P746" s="601"/>
      <c r="Q746" s="601"/>
    </row>
    <row r="747" spans="7:17" ht="15">
      <c r="G747" s="652"/>
      <c r="H747" s="652"/>
      <c r="I747" s="652"/>
      <c r="J747" s="652"/>
      <c r="K747" s="652"/>
      <c r="L747" s="652"/>
      <c r="M747" s="652"/>
      <c r="N747" s="601"/>
      <c r="O747" s="601"/>
      <c r="P747" s="601"/>
      <c r="Q747" s="601"/>
    </row>
    <row r="748" spans="7:17" ht="15">
      <c r="G748" s="652"/>
      <c r="H748" s="652"/>
      <c r="I748" s="652"/>
      <c r="J748" s="652"/>
      <c r="K748" s="652"/>
      <c r="L748" s="652"/>
      <c r="M748" s="652"/>
      <c r="N748" s="601"/>
      <c r="O748" s="601"/>
      <c r="P748" s="601"/>
      <c r="Q748" s="601"/>
    </row>
    <row r="749" spans="7:17" ht="15">
      <c r="G749" s="652"/>
      <c r="H749" s="652"/>
      <c r="I749" s="652"/>
      <c r="J749" s="652"/>
      <c r="K749" s="652"/>
      <c r="L749" s="652"/>
      <c r="M749" s="652"/>
      <c r="N749" s="601"/>
      <c r="O749" s="601"/>
      <c r="P749" s="601"/>
      <c r="Q749" s="601"/>
    </row>
    <row r="750" spans="7:17" ht="15">
      <c r="G750" s="652"/>
      <c r="H750" s="652"/>
      <c r="I750" s="652"/>
      <c r="J750" s="652"/>
      <c r="K750" s="652"/>
      <c r="L750" s="652"/>
      <c r="M750" s="652"/>
      <c r="N750" s="601"/>
      <c r="O750" s="601"/>
      <c r="P750" s="601"/>
      <c r="Q750" s="601"/>
    </row>
    <row r="751" spans="7:17" ht="15">
      <c r="G751" s="652"/>
      <c r="H751" s="652"/>
      <c r="I751" s="652"/>
      <c r="J751" s="652"/>
      <c r="K751" s="652"/>
      <c r="L751" s="652"/>
      <c r="M751" s="652"/>
      <c r="N751" s="601"/>
      <c r="O751" s="601"/>
      <c r="P751" s="601"/>
      <c r="Q751" s="601"/>
    </row>
    <row r="752" spans="7:17" ht="15">
      <c r="G752" s="652"/>
      <c r="H752" s="652"/>
      <c r="I752" s="652"/>
      <c r="J752" s="652"/>
      <c r="K752" s="652"/>
      <c r="L752" s="652"/>
      <c r="M752" s="652"/>
      <c r="N752" s="601"/>
      <c r="O752" s="601"/>
      <c r="P752" s="601"/>
      <c r="Q752" s="601"/>
    </row>
    <row r="753" spans="7:17" ht="15">
      <c r="G753" s="652"/>
      <c r="H753" s="652"/>
      <c r="I753" s="652"/>
      <c r="J753" s="652"/>
      <c r="K753" s="652"/>
      <c r="L753" s="652"/>
      <c r="M753" s="652"/>
      <c r="N753" s="601"/>
      <c r="O753" s="601"/>
      <c r="P753" s="601"/>
      <c r="Q753" s="601"/>
    </row>
    <row r="754" spans="7:17" ht="15">
      <c r="G754" s="652"/>
      <c r="H754" s="652"/>
      <c r="I754" s="652"/>
      <c r="J754" s="652"/>
      <c r="K754" s="652"/>
      <c r="L754" s="652"/>
      <c r="M754" s="652"/>
      <c r="N754" s="601"/>
      <c r="O754" s="601"/>
      <c r="P754" s="601"/>
      <c r="Q754" s="601"/>
    </row>
    <row r="755" spans="7:17" ht="15">
      <c r="G755" s="652"/>
      <c r="H755" s="652"/>
      <c r="I755" s="652"/>
      <c r="J755" s="652"/>
      <c r="K755" s="652"/>
      <c r="L755" s="652"/>
      <c r="M755" s="652"/>
      <c r="N755" s="601"/>
      <c r="O755" s="601"/>
      <c r="P755" s="601"/>
      <c r="Q755" s="601"/>
    </row>
    <row r="756" spans="7:17" ht="15">
      <c r="G756" s="652"/>
      <c r="H756" s="652"/>
      <c r="I756" s="652"/>
      <c r="J756" s="652"/>
      <c r="K756" s="652"/>
      <c r="L756" s="652"/>
      <c r="M756" s="652"/>
      <c r="N756" s="601"/>
      <c r="O756" s="601"/>
      <c r="P756" s="601"/>
      <c r="Q756" s="601"/>
    </row>
    <row r="757" spans="7:17" ht="15">
      <c r="G757" s="652"/>
      <c r="H757" s="652"/>
      <c r="I757" s="652"/>
      <c r="J757" s="652"/>
      <c r="K757" s="652"/>
      <c r="L757" s="652"/>
      <c r="M757" s="652"/>
      <c r="N757" s="601"/>
      <c r="O757" s="601"/>
      <c r="P757" s="601"/>
      <c r="Q757" s="601"/>
    </row>
    <row r="758" spans="7:17" ht="15">
      <c r="G758" s="652"/>
      <c r="H758" s="652"/>
      <c r="I758" s="652"/>
      <c r="J758" s="652"/>
      <c r="K758" s="652"/>
      <c r="L758" s="652"/>
      <c r="M758" s="652"/>
      <c r="N758" s="601"/>
      <c r="O758" s="601"/>
      <c r="P758" s="601"/>
      <c r="Q758" s="601"/>
    </row>
  </sheetData>
  <printOptions horizontalCentered="1" verticalCentered="1"/>
  <pageMargins left="0.75" right="0.75" top="0.9" bottom="0.9" header="0.5" footer="0.5"/>
  <pageSetup fitToHeight="1" fitToWidth="1" horizontalDpi="600" verticalDpi="600" orientation="landscape" scale="4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X89"/>
  <sheetViews>
    <sheetView showGridLines="0" showZeros="0" zoomScale="25" zoomScaleNormal="25" workbookViewId="0" topLeftCell="A1">
      <selection activeCell="R23" sqref="R23"/>
    </sheetView>
  </sheetViews>
  <sheetFormatPr defaultColWidth="8.88671875" defaultRowHeight="15"/>
  <cols>
    <col min="1" max="1" width="6.4453125" style="601" customWidth="1"/>
    <col min="2" max="2" width="5.3359375" style="601" customWidth="1"/>
    <col min="3" max="3" width="49.4453125" style="140" customWidth="1"/>
    <col min="4" max="4" width="6.5546875" style="131" customWidth="1"/>
    <col min="5" max="5" width="15.5546875" style="131" customWidth="1"/>
    <col min="6" max="14" width="20.77734375" style="131" customWidth="1"/>
    <col min="15" max="15" width="8.88671875" style="601" customWidth="1"/>
    <col min="16" max="16" width="8.88671875" style="46" customWidth="1"/>
    <col min="17" max="50" width="8.88671875" style="601" customWidth="1"/>
  </cols>
  <sheetData>
    <row r="1" spans="3:16" s="601" customFormat="1" ht="20.25">
      <c r="C1" s="693"/>
      <c r="D1" s="694"/>
      <c r="E1" s="694"/>
      <c r="F1" s="694"/>
      <c r="G1" s="694"/>
      <c r="H1" s="694"/>
      <c r="I1" s="694"/>
      <c r="J1" s="694"/>
      <c r="K1" s="694"/>
      <c r="L1" s="694"/>
      <c r="M1" s="694"/>
      <c r="N1" s="694"/>
      <c r="P1" s="46"/>
    </row>
    <row r="2" spans="3:16" s="601" customFormat="1" ht="20.25">
      <c r="C2" s="693"/>
      <c r="D2" s="694"/>
      <c r="E2" s="694"/>
      <c r="F2" s="694"/>
      <c r="G2" s="694"/>
      <c r="H2" s="694"/>
      <c r="I2" s="694"/>
      <c r="J2" s="694"/>
      <c r="K2" s="694"/>
      <c r="L2" s="694"/>
      <c r="M2" s="694"/>
      <c r="N2" s="694"/>
      <c r="P2" s="46"/>
    </row>
    <row r="3" spans="3:16" s="601" customFormat="1" ht="20.25">
      <c r="C3" s="693"/>
      <c r="D3" s="694"/>
      <c r="E3" s="694"/>
      <c r="F3" s="694"/>
      <c r="G3" s="694"/>
      <c r="H3" s="694"/>
      <c r="I3" s="694"/>
      <c r="J3" s="694"/>
      <c r="K3" s="694"/>
      <c r="L3" s="694"/>
      <c r="M3" s="694"/>
      <c r="N3" s="694"/>
      <c r="P3" s="46"/>
    </row>
    <row r="4" spans="3:16" s="601" customFormat="1" ht="20.25">
      <c r="C4" s="693"/>
      <c r="D4" s="694"/>
      <c r="E4" s="694"/>
      <c r="F4" s="694"/>
      <c r="G4" s="694"/>
      <c r="H4" s="694"/>
      <c r="I4" s="694"/>
      <c r="J4" s="694"/>
      <c r="K4" s="694"/>
      <c r="L4" s="694"/>
      <c r="M4" s="694"/>
      <c r="N4" s="694"/>
      <c r="P4" s="46"/>
    </row>
    <row r="5" spans="2:16" s="601" customFormat="1" ht="20.25">
      <c r="B5" s="46"/>
      <c r="C5" s="695"/>
      <c r="D5" s="691"/>
      <c r="E5" s="691"/>
      <c r="F5" s="691"/>
      <c r="G5" s="691"/>
      <c r="H5" s="691"/>
      <c r="I5" s="691"/>
      <c r="J5" s="691"/>
      <c r="K5" s="691"/>
      <c r="L5" s="691"/>
      <c r="M5" s="691"/>
      <c r="N5" s="691"/>
      <c r="O5" s="46"/>
      <c r="P5" s="46"/>
    </row>
    <row r="6" spans="1:16" s="601" customFormat="1" ht="20.25">
      <c r="A6" s="46"/>
      <c r="B6" s="46"/>
      <c r="C6" s="693"/>
      <c r="D6" s="691"/>
      <c r="E6" s="691"/>
      <c r="F6" s="691"/>
      <c r="G6" s="691"/>
      <c r="H6" s="691"/>
      <c r="I6" s="691"/>
      <c r="J6" s="691"/>
      <c r="K6" s="691"/>
      <c r="L6" s="691"/>
      <c r="M6" s="691"/>
      <c r="N6" s="691"/>
      <c r="O6" s="46"/>
      <c r="P6" s="46"/>
    </row>
    <row r="7" spans="1:15" ht="55.5" customHeight="1">
      <c r="A7" s="46"/>
      <c r="B7" s="46"/>
      <c r="C7" s="700" t="s">
        <v>345</v>
      </c>
      <c r="D7" s="320"/>
      <c r="E7" s="321"/>
      <c r="F7" s="298"/>
      <c r="G7" s="322"/>
      <c r="H7" s="322"/>
      <c r="I7" s="323" t="s">
        <v>161</v>
      </c>
      <c r="J7" s="322"/>
      <c r="K7" s="322"/>
      <c r="L7" s="322"/>
      <c r="M7" s="322"/>
      <c r="N7" s="297"/>
      <c r="O7" s="46"/>
    </row>
    <row r="8" spans="1:50" s="245" customFormat="1" ht="27.75" customHeight="1" thickBot="1">
      <c r="A8" s="683"/>
      <c r="B8" s="684"/>
      <c r="C8" s="696"/>
      <c r="D8" s="324" t="s">
        <v>318</v>
      </c>
      <c r="E8" s="325"/>
      <c r="F8" s="482">
        <v>1</v>
      </c>
      <c r="G8" s="483">
        <v>2</v>
      </c>
      <c r="H8" s="483">
        <v>3</v>
      </c>
      <c r="I8" s="483">
        <v>4</v>
      </c>
      <c r="J8" s="483">
        <v>5</v>
      </c>
      <c r="K8" s="483">
        <v>6</v>
      </c>
      <c r="L8" s="483">
        <v>7</v>
      </c>
      <c r="M8" s="484">
        <v>8</v>
      </c>
      <c r="N8" s="326" t="s">
        <v>43</v>
      </c>
      <c r="O8" s="683"/>
      <c r="P8" s="683"/>
      <c r="Q8" s="697"/>
      <c r="R8" s="697"/>
      <c r="S8" s="697"/>
      <c r="T8" s="697"/>
      <c r="U8" s="697"/>
      <c r="V8" s="697"/>
      <c r="W8" s="697"/>
      <c r="X8" s="697"/>
      <c r="Y8" s="697"/>
      <c r="Z8" s="697"/>
      <c r="AA8" s="697"/>
      <c r="AB8" s="697"/>
      <c r="AC8" s="697"/>
      <c r="AD8" s="697"/>
      <c r="AE8" s="697"/>
      <c r="AF8" s="697"/>
      <c r="AG8" s="697"/>
      <c r="AH8" s="697"/>
      <c r="AI8" s="697"/>
      <c r="AJ8" s="697"/>
      <c r="AK8" s="697"/>
      <c r="AL8" s="697"/>
      <c r="AM8" s="697"/>
      <c r="AN8" s="697"/>
      <c r="AO8" s="697"/>
      <c r="AP8" s="697"/>
      <c r="AQ8" s="697"/>
      <c r="AR8" s="697"/>
      <c r="AS8" s="697"/>
      <c r="AT8" s="697"/>
      <c r="AU8" s="697"/>
      <c r="AV8" s="697"/>
      <c r="AW8" s="697"/>
      <c r="AX8" s="697"/>
    </row>
    <row r="9" spans="1:15" ht="35.25" customHeight="1">
      <c r="A9" s="46"/>
      <c r="B9" s="46"/>
      <c r="C9" s="293" t="s">
        <v>162</v>
      </c>
      <c r="D9" s="294"/>
      <c r="E9" s="295"/>
      <c r="F9" s="246" t="s">
        <v>0</v>
      </c>
      <c r="G9" s="247"/>
      <c r="H9" s="247"/>
      <c r="I9" s="247"/>
      <c r="J9" s="247"/>
      <c r="K9" s="247"/>
      <c r="L9" s="247"/>
      <c r="M9" s="247"/>
      <c r="N9" s="248"/>
      <c r="O9" s="46"/>
    </row>
    <row r="10" spans="1:15" ht="35.25" customHeight="1">
      <c r="A10" s="46"/>
      <c r="B10" s="46"/>
      <c r="C10" s="329" t="s">
        <v>163</v>
      </c>
      <c r="D10" s="296">
        <v>0.1</v>
      </c>
      <c r="E10" s="297" t="s">
        <v>164</v>
      </c>
      <c r="F10" s="249" t="s">
        <v>0</v>
      </c>
      <c r="G10" s="250"/>
      <c r="H10" s="251">
        <v>4400</v>
      </c>
      <c r="I10" s="252">
        <f>H10-H10*$D$10</f>
        <v>3960</v>
      </c>
      <c r="J10" s="252">
        <f>I10-I10*$D$10</f>
        <v>3564</v>
      </c>
      <c r="K10" s="252">
        <f>J10-J10*$D$10</f>
        <v>3207.6</v>
      </c>
      <c r="L10" s="252">
        <f>K10-K10*$D$10</f>
        <v>2886.84</v>
      </c>
      <c r="M10" s="252">
        <f>L10-L10*$D$10</f>
        <v>2598.156</v>
      </c>
      <c r="N10" s="253"/>
      <c r="O10" s="46"/>
    </row>
    <row r="11" spans="1:15" ht="35.25" customHeight="1">
      <c r="A11" s="46"/>
      <c r="B11" s="46"/>
      <c r="C11" s="330" t="s">
        <v>165</v>
      </c>
      <c r="D11" s="298"/>
      <c r="E11" s="297"/>
      <c r="F11" s="254" t="s">
        <v>0</v>
      </c>
      <c r="G11" s="250"/>
      <c r="H11" s="255">
        <v>10000</v>
      </c>
      <c r="I11" s="255">
        <v>20000</v>
      </c>
      <c r="J11" s="255">
        <v>40000</v>
      </c>
      <c r="K11" s="255">
        <v>70000</v>
      </c>
      <c r="L11" s="255">
        <v>40000</v>
      </c>
      <c r="M11" s="255">
        <v>30000</v>
      </c>
      <c r="N11" s="256"/>
      <c r="O11" s="46"/>
    </row>
    <row r="12" spans="1:15" ht="35.25" customHeight="1">
      <c r="A12" s="46"/>
      <c r="B12" s="46"/>
      <c r="C12" s="331" t="s">
        <v>166</v>
      </c>
      <c r="D12" s="296" t="s">
        <v>0</v>
      </c>
      <c r="E12" s="297" t="s">
        <v>0</v>
      </c>
      <c r="F12" s="254" t="s">
        <v>0</v>
      </c>
      <c r="G12" s="250"/>
      <c r="H12" s="257">
        <v>0.65</v>
      </c>
      <c r="I12" s="257">
        <f>H12-0.15</f>
        <v>0.5</v>
      </c>
      <c r="J12" s="257">
        <f>I12-0.1</f>
        <v>0.4</v>
      </c>
      <c r="K12" s="257">
        <f>J12-0.15</f>
        <v>0.25</v>
      </c>
      <c r="L12" s="257">
        <f>K12-0.1</f>
        <v>0.15</v>
      </c>
      <c r="M12" s="257">
        <f>L12-0.05</f>
        <v>0.09999999999999999</v>
      </c>
      <c r="N12" s="256"/>
      <c r="O12" s="46"/>
    </row>
    <row r="13" spans="1:15" ht="35.25" customHeight="1" thickBot="1">
      <c r="A13" s="46"/>
      <c r="B13" s="46"/>
      <c r="C13" s="332" t="s">
        <v>167</v>
      </c>
      <c r="D13" s="299"/>
      <c r="E13" s="300"/>
      <c r="F13" s="258" t="s">
        <v>0</v>
      </c>
      <c r="G13" s="259"/>
      <c r="H13" s="260">
        <f aca="true" t="shared" si="0" ref="H13:M13">H12*H11</f>
        <v>6500</v>
      </c>
      <c r="I13" s="260">
        <f t="shared" si="0"/>
        <v>10000</v>
      </c>
      <c r="J13" s="260">
        <f t="shared" si="0"/>
        <v>16000</v>
      </c>
      <c r="K13" s="260">
        <f t="shared" si="0"/>
        <v>17500</v>
      </c>
      <c r="L13" s="260">
        <f t="shared" si="0"/>
        <v>6000</v>
      </c>
      <c r="M13" s="260">
        <f t="shared" si="0"/>
        <v>2999.9999999999995</v>
      </c>
      <c r="N13" s="261"/>
      <c r="O13" s="46"/>
    </row>
    <row r="14" spans="1:15" ht="35.25" customHeight="1">
      <c r="A14" s="46"/>
      <c r="B14" s="685"/>
      <c r="C14" s="301" t="s">
        <v>168</v>
      </c>
      <c r="D14" s="302"/>
      <c r="E14" s="302"/>
      <c r="F14" s="262"/>
      <c r="G14" s="262"/>
      <c r="H14" s="263">
        <f aca="true" t="shared" si="1" ref="H14:M14">H13*H10</f>
        <v>28600000</v>
      </c>
      <c r="I14" s="263">
        <f t="shared" si="1"/>
        <v>39600000</v>
      </c>
      <c r="J14" s="263">
        <f t="shared" si="1"/>
        <v>57024000</v>
      </c>
      <c r="K14" s="263">
        <f t="shared" si="1"/>
        <v>56133000</v>
      </c>
      <c r="L14" s="263">
        <f t="shared" si="1"/>
        <v>17321040</v>
      </c>
      <c r="M14" s="263">
        <f t="shared" si="1"/>
        <v>7794467.999999999</v>
      </c>
      <c r="N14" s="264">
        <f>SUM(F14:M14)</f>
        <v>206472508</v>
      </c>
      <c r="O14" s="46"/>
    </row>
    <row r="15" spans="1:15" ht="24.75" customHeight="1" thickBot="1">
      <c r="A15" s="46"/>
      <c r="B15" s="661"/>
      <c r="C15" s="333"/>
      <c r="D15" s="265"/>
      <c r="E15" s="265"/>
      <c r="F15" s="265"/>
      <c r="G15" s="265"/>
      <c r="H15" s="265"/>
      <c r="I15" s="265"/>
      <c r="J15" s="265"/>
      <c r="K15" s="265"/>
      <c r="L15" s="265"/>
      <c r="M15" s="265"/>
      <c r="N15" s="266"/>
      <c r="O15" s="46"/>
    </row>
    <row r="16" spans="1:16" s="601" customFormat="1" ht="24.75" customHeight="1" thickBot="1">
      <c r="A16" s="46"/>
      <c r="B16" s="661"/>
      <c r="C16" s="704"/>
      <c r="D16" s="705"/>
      <c r="E16" s="705"/>
      <c r="F16" s="705"/>
      <c r="G16" s="705"/>
      <c r="H16" s="705"/>
      <c r="I16" s="705"/>
      <c r="J16" s="705"/>
      <c r="K16" s="705"/>
      <c r="L16" s="705"/>
      <c r="M16" s="705"/>
      <c r="N16" s="706"/>
      <c r="O16" s="46"/>
      <c r="P16" s="46"/>
    </row>
    <row r="17" spans="1:50" s="350" customFormat="1" ht="35.25" customHeight="1" thickBot="1">
      <c r="A17" s="686"/>
      <c r="B17" s="687"/>
      <c r="C17" s="345" t="s">
        <v>169</v>
      </c>
      <c r="D17" s="346"/>
      <c r="E17" s="347"/>
      <c r="F17" s="348">
        <v>1</v>
      </c>
      <c r="G17" s="348">
        <v>2</v>
      </c>
      <c r="H17" s="348">
        <v>3</v>
      </c>
      <c r="I17" s="348">
        <v>4</v>
      </c>
      <c r="J17" s="348">
        <v>5</v>
      </c>
      <c r="K17" s="348">
        <v>6</v>
      </c>
      <c r="L17" s="348">
        <v>7</v>
      </c>
      <c r="M17" s="348">
        <v>8</v>
      </c>
      <c r="N17" s="349" t="s">
        <v>43</v>
      </c>
      <c r="O17" s="686"/>
      <c r="P17" s="686"/>
      <c r="Q17" s="698"/>
      <c r="R17" s="698"/>
      <c r="S17" s="698"/>
      <c r="T17" s="698"/>
      <c r="U17" s="698"/>
      <c r="V17" s="698"/>
      <c r="W17" s="698"/>
      <c r="X17" s="698"/>
      <c r="Y17" s="698"/>
      <c r="Z17" s="698"/>
      <c r="AA17" s="698"/>
      <c r="AB17" s="698"/>
      <c r="AC17" s="698"/>
      <c r="AD17" s="698"/>
      <c r="AE17" s="698"/>
      <c r="AF17" s="698"/>
      <c r="AG17" s="698"/>
      <c r="AH17" s="698"/>
      <c r="AI17" s="698"/>
      <c r="AJ17" s="698"/>
      <c r="AK17" s="698"/>
      <c r="AL17" s="698"/>
      <c r="AM17" s="698"/>
      <c r="AN17" s="698"/>
      <c r="AO17" s="698"/>
      <c r="AP17" s="698"/>
      <c r="AQ17" s="698"/>
      <c r="AR17" s="698"/>
      <c r="AS17" s="698"/>
      <c r="AT17" s="698"/>
      <c r="AU17" s="698"/>
      <c r="AV17" s="698"/>
      <c r="AW17" s="698"/>
      <c r="AX17" s="698"/>
    </row>
    <row r="18" spans="1:50" s="12" customFormat="1" ht="33.75" customHeight="1">
      <c r="A18" s="52"/>
      <c r="B18" s="52"/>
      <c r="C18" s="341" t="s">
        <v>170</v>
      </c>
      <c r="D18" s="267"/>
      <c r="E18" s="303" t="s">
        <v>0</v>
      </c>
      <c r="F18" s="267"/>
      <c r="G18" s="267"/>
      <c r="H18" s="267"/>
      <c r="I18" s="343"/>
      <c r="J18" s="267"/>
      <c r="K18" s="267"/>
      <c r="L18" s="267"/>
      <c r="M18" s="268"/>
      <c r="N18" s="269"/>
      <c r="O18" s="52"/>
      <c r="P18" s="52"/>
      <c r="Q18" s="643"/>
      <c r="R18" s="643"/>
      <c r="S18" s="643"/>
      <c r="T18" s="643"/>
      <c r="U18" s="643"/>
      <c r="V18" s="643"/>
      <c r="W18" s="643"/>
      <c r="X18" s="643"/>
      <c r="Y18" s="643"/>
      <c r="Z18" s="643"/>
      <c r="AA18" s="643"/>
      <c r="AB18" s="643"/>
      <c r="AC18" s="643"/>
      <c r="AD18" s="643"/>
      <c r="AE18" s="643"/>
      <c r="AF18" s="643"/>
      <c r="AG18" s="643"/>
      <c r="AH18" s="643"/>
      <c r="AI18" s="643"/>
      <c r="AJ18" s="643"/>
      <c r="AK18" s="643"/>
      <c r="AL18" s="643"/>
      <c r="AM18" s="643"/>
      <c r="AN18" s="643"/>
      <c r="AO18" s="643"/>
      <c r="AP18" s="643"/>
      <c r="AQ18" s="643"/>
      <c r="AR18" s="643"/>
      <c r="AS18" s="643"/>
      <c r="AT18" s="643"/>
      <c r="AU18" s="643"/>
      <c r="AV18" s="643"/>
      <c r="AW18" s="643"/>
      <c r="AX18" s="643"/>
    </row>
    <row r="19" spans="1:15" ht="33.75" customHeight="1">
      <c r="A19" s="46"/>
      <c r="B19" s="688"/>
      <c r="C19" s="334" t="s">
        <v>171</v>
      </c>
      <c r="D19" s="304"/>
      <c r="E19" s="305" t="s">
        <v>0</v>
      </c>
      <c r="F19" s="251">
        <v>300000</v>
      </c>
      <c r="G19" s="251"/>
      <c r="H19" s="251"/>
      <c r="I19" s="251"/>
      <c r="J19" s="251"/>
      <c r="K19" s="251"/>
      <c r="L19" s="251"/>
      <c r="M19" s="251"/>
      <c r="N19" s="253">
        <f aca="true" t="shared" si="2" ref="N19:N24">SUM(F19:M19)</f>
        <v>300000</v>
      </c>
      <c r="O19" s="46"/>
    </row>
    <row r="20" spans="1:15" ht="33.75" customHeight="1">
      <c r="A20" s="46"/>
      <c r="B20" s="688"/>
      <c r="C20" s="334" t="s">
        <v>172</v>
      </c>
      <c r="D20" s="304"/>
      <c r="E20" s="249"/>
      <c r="F20" s="251">
        <v>757000</v>
      </c>
      <c r="G20" s="251"/>
      <c r="H20" s="251"/>
      <c r="I20" s="251"/>
      <c r="J20" s="251"/>
      <c r="K20" s="251"/>
      <c r="L20" s="251"/>
      <c r="M20" s="251"/>
      <c r="N20" s="253">
        <f t="shared" si="2"/>
        <v>757000</v>
      </c>
      <c r="O20" s="46"/>
    </row>
    <row r="21" spans="1:15" ht="33.75" customHeight="1">
      <c r="A21" s="46"/>
      <c r="B21" s="688"/>
      <c r="C21" s="334" t="s">
        <v>173</v>
      </c>
      <c r="D21" s="304"/>
      <c r="E21" s="249"/>
      <c r="F21" s="251">
        <v>720000</v>
      </c>
      <c r="G21" s="251"/>
      <c r="H21" s="251"/>
      <c r="I21" s="251"/>
      <c r="J21" s="251"/>
      <c r="K21" s="251"/>
      <c r="L21" s="251"/>
      <c r="M21" s="251"/>
      <c r="N21" s="253">
        <f t="shared" si="2"/>
        <v>720000</v>
      </c>
      <c r="O21" s="46"/>
    </row>
    <row r="22" spans="1:15" ht="33.75" customHeight="1">
      <c r="A22" s="46"/>
      <c r="B22" s="688"/>
      <c r="C22" s="334" t="s">
        <v>174</v>
      </c>
      <c r="D22" s="304"/>
      <c r="E22" s="249"/>
      <c r="F22" s="251">
        <v>135000</v>
      </c>
      <c r="G22" s="251"/>
      <c r="H22" s="251"/>
      <c r="I22" s="251"/>
      <c r="J22" s="251"/>
      <c r="K22" s="251"/>
      <c r="L22" s="251"/>
      <c r="M22" s="251"/>
      <c r="N22" s="253">
        <f t="shared" si="2"/>
        <v>135000</v>
      </c>
      <c r="O22" s="46"/>
    </row>
    <row r="23" spans="1:15" ht="33.75" customHeight="1">
      <c r="A23" s="46"/>
      <c r="B23" s="688"/>
      <c r="C23" s="334" t="s">
        <v>175</v>
      </c>
      <c r="D23" s="304"/>
      <c r="E23" s="249"/>
      <c r="F23" s="251"/>
      <c r="G23" s="251">
        <v>350000</v>
      </c>
      <c r="H23" s="251"/>
      <c r="I23" s="251"/>
      <c r="J23" s="251"/>
      <c r="K23" s="251"/>
      <c r="L23" s="251"/>
      <c r="M23" s="251"/>
      <c r="N23" s="253">
        <f t="shared" si="2"/>
        <v>350000</v>
      </c>
      <c r="O23" s="46"/>
    </row>
    <row r="24" spans="1:15" ht="33.75" customHeight="1" thickBot="1">
      <c r="A24" s="46"/>
      <c r="B24" s="688"/>
      <c r="C24" s="335" t="s">
        <v>176</v>
      </c>
      <c r="D24" s="306"/>
      <c r="E24" s="307"/>
      <c r="F24" s="270"/>
      <c r="G24" s="270">
        <v>250000</v>
      </c>
      <c r="H24" s="270"/>
      <c r="I24" s="270"/>
      <c r="J24" s="270"/>
      <c r="K24" s="270"/>
      <c r="L24" s="270"/>
      <c r="M24" s="270"/>
      <c r="N24" s="271">
        <f t="shared" si="2"/>
        <v>250000</v>
      </c>
      <c r="O24" s="46"/>
    </row>
    <row r="25" spans="1:15" ht="33.75" customHeight="1" thickTop="1">
      <c r="A25" s="46"/>
      <c r="B25" s="689"/>
      <c r="C25" s="308" t="s">
        <v>177</v>
      </c>
      <c r="D25" s="309"/>
      <c r="E25" s="309"/>
      <c r="F25" s="272">
        <f aca="true" t="shared" si="3" ref="F25:M25">SUM(F18:F24)</f>
        <v>1912000</v>
      </c>
      <c r="G25" s="272">
        <f t="shared" si="3"/>
        <v>600000</v>
      </c>
      <c r="H25" s="272">
        <f t="shared" si="3"/>
        <v>0</v>
      </c>
      <c r="I25" s="272">
        <f t="shared" si="3"/>
        <v>0</v>
      </c>
      <c r="J25" s="272">
        <f t="shared" si="3"/>
        <v>0</v>
      </c>
      <c r="K25" s="272">
        <f t="shared" si="3"/>
        <v>0</v>
      </c>
      <c r="L25" s="272">
        <f t="shared" si="3"/>
        <v>0</v>
      </c>
      <c r="M25" s="272">
        <f t="shared" si="3"/>
        <v>0</v>
      </c>
      <c r="N25" s="273">
        <f>SUM(N19:N24)</f>
        <v>2512000</v>
      </c>
      <c r="O25" s="46"/>
    </row>
    <row r="26" spans="1:15" ht="33.75" customHeight="1">
      <c r="A26" s="46"/>
      <c r="B26" s="688"/>
      <c r="C26" s="336" t="s">
        <v>0</v>
      </c>
      <c r="D26" s="274"/>
      <c r="E26" s="274"/>
      <c r="F26" s="274"/>
      <c r="G26" s="274"/>
      <c r="H26" s="274"/>
      <c r="I26" s="274"/>
      <c r="J26" s="274"/>
      <c r="K26" s="274"/>
      <c r="L26" s="274"/>
      <c r="M26" s="274"/>
      <c r="N26" s="485"/>
      <c r="O26" s="46"/>
    </row>
    <row r="27" spans="1:50" s="12" customFormat="1" ht="33.75" customHeight="1">
      <c r="A27" s="52"/>
      <c r="B27" s="53"/>
      <c r="C27" s="342" t="s">
        <v>178</v>
      </c>
      <c r="D27" s="327"/>
      <c r="E27" s="328"/>
      <c r="F27" s="275">
        <v>1</v>
      </c>
      <c r="G27" s="275">
        <v>2</v>
      </c>
      <c r="H27" s="275">
        <v>3</v>
      </c>
      <c r="I27" s="275">
        <v>4</v>
      </c>
      <c r="J27" s="275">
        <v>5</v>
      </c>
      <c r="K27" s="275">
        <v>6</v>
      </c>
      <c r="L27" s="275">
        <v>7</v>
      </c>
      <c r="M27" s="275">
        <v>8</v>
      </c>
      <c r="N27" s="275" t="s">
        <v>43</v>
      </c>
      <c r="O27" s="52"/>
      <c r="P27" s="52"/>
      <c r="Q27" s="643"/>
      <c r="R27" s="643"/>
      <c r="S27" s="643"/>
      <c r="T27" s="643"/>
      <c r="U27" s="643"/>
      <c r="V27" s="643"/>
      <c r="W27" s="643"/>
      <c r="X27" s="643"/>
      <c r="Y27" s="643"/>
      <c r="Z27" s="643"/>
      <c r="AA27" s="643"/>
      <c r="AB27" s="643"/>
      <c r="AC27" s="643"/>
      <c r="AD27" s="643"/>
      <c r="AE27" s="643"/>
      <c r="AF27" s="643"/>
      <c r="AG27" s="643"/>
      <c r="AH27" s="643"/>
      <c r="AI27" s="643"/>
      <c r="AJ27" s="643"/>
      <c r="AK27" s="643"/>
      <c r="AL27" s="643"/>
      <c r="AM27" s="643"/>
      <c r="AN27" s="643"/>
      <c r="AO27" s="643"/>
      <c r="AP27" s="643"/>
      <c r="AQ27" s="643"/>
      <c r="AR27" s="643"/>
      <c r="AS27" s="643"/>
      <c r="AT27" s="643"/>
      <c r="AU27" s="643"/>
      <c r="AV27" s="643"/>
      <c r="AW27" s="643"/>
      <c r="AX27" s="643"/>
    </row>
    <row r="28" spans="1:15" ht="33.75" customHeight="1">
      <c r="A28" s="46"/>
      <c r="B28" s="688"/>
      <c r="C28" s="334" t="s">
        <v>179</v>
      </c>
      <c r="D28" s="310">
        <v>0.05</v>
      </c>
      <c r="E28" s="249" t="s">
        <v>164</v>
      </c>
      <c r="F28" s="251"/>
      <c r="G28" s="251"/>
      <c r="H28" s="251">
        <v>2000</v>
      </c>
      <c r="I28" s="252">
        <f>H28-H28*$D$28</f>
        <v>1900</v>
      </c>
      <c r="J28" s="252">
        <f>I28-I28*$D$28</f>
        <v>1805</v>
      </c>
      <c r="K28" s="252">
        <f>J28-J28*$D$28</f>
        <v>1714.75</v>
      </c>
      <c r="L28" s="252">
        <f>K28-K28*$D$28</f>
        <v>1629.0125</v>
      </c>
      <c r="M28" s="252">
        <f>L28-L28*$D$28</f>
        <v>1547.561875</v>
      </c>
      <c r="N28" s="276">
        <f aca="true" t="shared" si="4" ref="N28:N34">SUM(F28:M28)</f>
        <v>10596.324375</v>
      </c>
      <c r="O28" s="46"/>
    </row>
    <row r="29" spans="1:15" ht="33.75" customHeight="1">
      <c r="A29" s="46"/>
      <c r="B29" s="688"/>
      <c r="C29" s="334" t="s">
        <v>180</v>
      </c>
      <c r="D29" s="310"/>
      <c r="E29" s="249"/>
      <c r="F29" s="251"/>
      <c r="G29" s="251"/>
      <c r="H29" s="252">
        <f aca="true" t="shared" si="5" ref="H29:M29">H28*H13</f>
        <v>13000000</v>
      </c>
      <c r="I29" s="252">
        <f t="shared" si="5"/>
        <v>19000000</v>
      </c>
      <c r="J29" s="252">
        <f t="shared" si="5"/>
        <v>28880000</v>
      </c>
      <c r="K29" s="252">
        <f t="shared" si="5"/>
        <v>30008125</v>
      </c>
      <c r="L29" s="252">
        <f t="shared" si="5"/>
        <v>9774075</v>
      </c>
      <c r="M29" s="252">
        <f t="shared" si="5"/>
        <v>4642685.625</v>
      </c>
      <c r="N29" s="253">
        <f t="shared" si="4"/>
        <v>105304885.625</v>
      </c>
      <c r="O29" s="46"/>
    </row>
    <row r="30" spans="1:15" ht="33.75" customHeight="1">
      <c r="A30" s="46"/>
      <c r="B30" s="688"/>
      <c r="C30" s="334" t="s">
        <v>181</v>
      </c>
      <c r="D30" s="304"/>
      <c r="E30" s="249"/>
      <c r="F30" s="251"/>
      <c r="G30" s="251"/>
      <c r="H30" s="251">
        <v>100000</v>
      </c>
      <c r="I30" s="251">
        <v>100000</v>
      </c>
      <c r="J30" s="251">
        <v>100000</v>
      </c>
      <c r="K30" s="251">
        <v>100000</v>
      </c>
      <c r="L30" s="251">
        <v>100000</v>
      </c>
      <c r="M30" s="251">
        <v>100000</v>
      </c>
      <c r="N30" s="253">
        <f t="shared" si="4"/>
        <v>600000</v>
      </c>
      <c r="O30" s="46"/>
    </row>
    <row r="31" spans="1:15" ht="33.75" customHeight="1">
      <c r="A31" s="46"/>
      <c r="B31" s="688"/>
      <c r="C31" s="334" t="s">
        <v>182</v>
      </c>
      <c r="D31" s="310">
        <v>0.01</v>
      </c>
      <c r="E31" s="249" t="s">
        <v>183</v>
      </c>
      <c r="F31" s="251"/>
      <c r="G31" s="251"/>
      <c r="H31" s="252">
        <f aca="true" t="shared" si="6" ref="H31:M31">$D$31*H14</f>
        <v>286000</v>
      </c>
      <c r="I31" s="252">
        <f t="shared" si="6"/>
        <v>396000</v>
      </c>
      <c r="J31" s="252">
        <f t="shared" si="6"/>
        <v>570240</v>
      </c>
      <c r="K31" s="252">
        <f t="shared" si="6"/>
        <v>561330</v>
      </c>
      <c r="L31" s="252">
        <f t="shared" si="6"/>
        <v>173210.4</v>
      </c>
      <c r="M31" s="252">
        <f t="shared" si="6"/>
        <v>77944.68</v>
      </c>
      <c r="N31" s="253">
        <f t="shared" si="4"/>
        <v>2064725.0799999998</v>
      </c>
      <c r="O31" s="46"/>
    </row>
    <row r="32" spans="1:15" ht="33.75" customHeight="1">
      <c r="A32" s="46"/>
      <c r="B32" s="688"/>
      <c r="C32" s="334" t="s">
        <v>184</v>
      </c>
      <c r="D32" s="310">
        <v>0.05</v>
      </c>
      <c r="E32" s="249" t="s">
        <v>183</v>
      </c>
      <c r="F32" s="251"/>
      <c r="G32" s="251"/>
      <c r="H32" s="252">
        <f aca="true" t="shared" si="7" ref="H32:M32">$D$32*H14</f>
        <v>1430000</v>
      </c>
      <c r="I32" s="252">
        <f t="shared" si="7"/>
        <v>1980000</v>
      </c>
      <c r="J32" s="252">
        <f t="shared" si="7"/>
        <v>2851200</v>
      </c>
      <c r="K32" s="252">
        <f t="shared" si="7"/>
        <v>2806650</v>
      </c>
      <c r="L32" s="252">
        <f t="shared" si="7"/>
        <v>866052</v>
      </c>
      <c r="M32" s="252">
        <f t="shared" si="7"/>
        <v>389723.39999999997</v>
      </c>
      <c r="N32" s="253">
        <f t="shared" si="4"/>
        <v>10323625.4</v>
      </c>
      <c r="O32" s="46"/>
    </row>
    <row r="33" spans="1:15" ht="33.75" customHeight="1" thickBot="1">
      <c r="A33" s="46"/>
      <c r="B33" s="688"/>
      <c r="C33" s="335" t="s">
        <v>185</v>
      </c>
      <c r="D33" s="311">
        <v>0.02</v>
      </c>
      <c r="E33" s="307" t="s">
        <v>186</v>
      </c>
      <c r="F33" s="270"/>
      <c r="G33" s="270"/>
      <c r="H33" s="277">
        <f aca="true" t="shared" si="8" ref="H33:M33">$D$33*H14</f>
        <v>572000</v>
      </c>
      <c r="I33" s="277">
        <f t="shared" si="8"/>
        <v>792000</v>
      </c>
      <c r="J33" s="277">
        <f t="shared" si="8"/>
        <v>1140480</v>
      </c>
      <c r="K33" s="277">
        <f t="shared" si="8"/>
        <v>1122660</v>
      </c>
      <c r="L33" s="277">
        <f t="shared" si="8"/>
        <v>346420.8</v>
      </c>
      <c r="M33" s="277">
        <f t="shared" si="8"/>
        <v>155889.36</v>
      </c>
      <c r="N33" s="271">
        <f t="shared" si="4"/>
        <v>4129450.1599999997</v>
      </c>
      <c r="O33" s="46"/>
    </row>
    <row r="34" spans="1:15" ht="24.75" customHeight="1" thickTop="1">
      <c r="A34" s="46"/>
      <c r="B34" s="689"/>
      <c r="C34" s="308" t="s">
        <v>187</v>
      </c>
      <c r="D34" s="263"/>
      <c r="E34" s="263"/>
      <c r="F34" s="263" t="s">
        <v>0</v>
      </c>
      <c r="G34" s="263" t="s">
        <v>0</v>
      </c>
      <c r="H34" s="263">
        <f aca="true" t="shared" si="9" ref="H34:M34">SUM(H29:H33)</f>
        <v>15388000</v>
      </c>
      <c r="I34" s="263">
        <f t="shared" si="9"/>
        <v>22268000</v>
      </c>
      <c r="J34" s="263">
        <f t="shared" si="9"/>
        <v>33541920</v>
      </c>
      <c r="K34" s="263">
        <f t="shared" si="9"/>
        <v>34598765</v>
      </c>
      <c r="L34" s="263">
        <f t="shared" si="9"/>
        <v>11259758.200000001</v>
      </c>
      <c r="M34" s="278">
        <f t="shared" si="9"/>
        <v>5366243.065</v>
      </c>
      <c r="N34" s="273">
        <f t="shared" si="4"/>
        <v>122422686.265</v>
      </c>
      <c r="O34" s="46"/>
    </row>
    <row r="35" spans="1:15" ht="24.75" customHeight="1" thickBot="1">
      <c r="A35" s="46"/>
      <c r="B35" s="688"/>
      <c r="C35" s="312"/>
      <c r="D35" s="279"/>
      <c r="E35" s="279"/>
      <c r="F35" s="279"/>
      <c r="G35" s="279"/>
      <c r="H35" s="279"/>
      <c r="I35" s="279"/>
      <c r="J35" s="279"/>
      <c r="K35" s="279"/>
      <c r="L35" s="279"/>
      <c r="M35" s="280"/>
      <c r="N35" s="281"/>
      <c r="O35" s="46"/>
    </row>
    <row r="36" spans="1:15" ht="24.75" customHeight="1">
      <c r="A36" s="46"/>
      <c r="B36" s="690"/>
      <c r="C36" s="308" t="s">
        <v>188</v>
      </c>
      <c r="D36" s="263"/>
      <c r="E36" s="263"/>
      <c r="F36" s="263">
        <f>F25</f>
        <v>1912000</v>
      </c>
      <c r="G36" s="263">
        <f>G25</f>
        <v>600000</v>
      </c>
      <c r="H36" s="263">
        <f>H25+H34</f>
        <v>15388000</v>
      </c>
      <c r="I36" s="263">
        <f aca="true" t="shared" si="10" ref="I36:N36">I34+I25</f>
        <v>22268000</v>
      </c>
      <c r="J36" s="263">
        <f t="shared" si="10"/>
        <v>33541920</v>
      </c>
      <c r="K36" s="263">
        <f t="shared" si="10"/>
        <v>34598765</v>
      </c>
      <c r="L36" s="263">
        <f t="shared" si="10"/>
        <v>11259758.200000001</v>
      </c>
      <c r="M36" s="263">
        <f t="shared" si="10"/>
        <v>5366243.065</v>
      </c>
      <c r="N36" s="263">
        <f t="shared" si="10"/>
        <v>124934686.265</v>
      </c>
      <c r="O36" s="46"/>
    </row>
    <row r="37" spans="1:15" ht="24.75" customHeight="1" thickBot="1">
      <c r="A37" s="46"/>
      <c r="B37" s="46"/>
      <c r="C37" s="337"/>
      <c r="D37" s="282"/>
      <c r="E37" s="282"/>
      <c r="F37" s="282"/>
      <c r="G37" s="282"/>
      <c r="H37" s="282"/>
      <c r="I37" s="282"/>
      <c r="J37" s="282"/>
      <c r="K37" s="282"/>
      <c r="L37" s="282"/>
      <c r="M37" s="282"/>
      <c r="N37" s="283"/>
      <c r="O37" s="46"/>
    </row>
    <row r="38" spans="1:16" s="601" customFormat="1" ht="24.75" customHeight="1" thickBot="1">
      <c r="A38" s="46"/>
      <c r="B38" s="46"/>
      <c r="C38" s="695"/>
      <c r="D38" s="691"/>
      <c r="E38" s="691"/>
      <c r="F38" s="691"/>
      <c r="G38" s="691"/>
      <c r="H38" s="691"/>
      <c r="I38" s="691"/>
      <c r="J38" s="691"/>
      <c r="K38" s="691"/>
      <c r="L38" s="691"/>
      <c r="M38" s="691"/>
      <c r="N38" s="691"/>
      <c r="O38" s="46"/>
      <c r="P38" s="46"/>
    </row>
    <row r="39" spans="1:50" s="131" customFormat="1" ht="38.25" customHeight="1" thickBot="1">
      <c r="A39" s="691"/>
      <c r="B39" s="691"/>
      <c r="C39" s="313" t="s">
        <v>189</v>
      </c>
      <c r="D39" s="314"/>
      <c r="E39" s="315"/>
      <c r="F39" s="284">
        <v>1</v>
      </c>
      <c r="G39" s="284">
        <v>2</v>
      </c>
      <c r="H39" s="284">
        <v>3</v>
      </c>
      <c r="I39" s="284">
        <v>4</v>
      </c>
      <c r="J39" s="284">
        <v>5</v>
      </c>
      <c r="K39" s="284">
        <v>6</v>
      </c>
      <c r="L39" s="284">
        <v>7</v>
      </c>
      <c r="M39" s="284">
        <v>8</v>
      </c>
      <c r="N39" s="285" t="s">
        <v>43</v>
      </c>
      <c r="O39" s="691"/>
      <c r="P39" s="691"/>
      <c r="Q39" s="694"/>
      <c r="R39" s="694"/>
      <c r="S39" s="694"/>
      <c r="T39" s="694"/>
      <c r="U39" s="694"/>
      <c r="V39" s="694"/>
      <c r="W39" s="694"/>
      <c r="X39" s="694"/>
      <c r="Y39" s="694"/>
      <c r="Z39" s="694"/>
      <c r="AA39" s="694"/>
      <c r="AB39" s="694"/>
      <c r="AC39" s="694"/>
      <c r="AD39" s="694"/>
      <c r="AE39" s="694"/>
      <c r="AF39" s="694"/>
      <c r="AG39" s="694"/>
      <c r="AH39" s="694"/>
      <c r="AI39" s="694"/>
      <c r="AJ39" s="694"/>
      <c r="AK39" s="694"/>
      <c r="AL39" s="694"/>
      <c r="AM39" s="694"/>
      <c r="AN39" s="694"/>
      <c r="AO39" s="694"/>
      <c r="AP39" s="694"/>
      <c r="AQ39" s="694"/>
      <c r="AR39" s="694"/>
      <c r="AS39" s="694"/>
      <c r="AT39" s="694"/>
      <c r="AU39" s="694"/>
      <c r="AV39" s="694"/>
      <c r="AW39" s="694"/>
      <c r="AX39" s="694"/>
    </row>
    <row r="40" spans="1:50" s="131" customFormat="1" ht="38.25" customHeight="1">
      <c r="A40" s="691"/>
      <c r="B40" s="691"/>
      <c r="C40" s="338" t="s">
        <v>190</v>
      </c>
      <c r="D40" s="316"/>
      <c r="E40" s="317"/>
      <c r="F40" s="286">
        <f aca="true" t="shared" si="11" ref="F40:M40">F14-F36</f>
        <v>-1912000</v>
      </c>
      <c r="G40" s="286">
        <f t="shared" si="11"/>
        <v>-600000</v>
      </c>
      <c r="H40" s="286">
        <f t="shared" si="11"/>
        <v>13212000</v>
      </c>
      <c r="I40" s="286">
        <f t="shared" si="11"/>
        <v>17332000</v>
      </c>
      <c r="J40" s="286">
        <f t="shared" si="11"/>
        <v>23482080</v>
      </c>
      <c r="K40" s="286">
        <f t="shared" si="11"/>
        <v>21534235</v>
      </c>
      <c r="L40" s="286">
        <f t="shared" si="11"/>
        <v>6061281.799999999</v>
      </c>
      <c r="M40" s="286">
        <f t="shared" si="11"/>
        <v>2428224.9349999987</v>
      </c>
      <c r="N40" s="287">
        <f>SUM(F40:M40)</f>
        <v>81537821.735</v>
      </c>
      <c r="O40" s="691"/>
      <c r="P40" s="691"/>
      <c r="Q40" s="694"/>
      <c r="R40" s="694"/>
      <c r="S40" s="694"/>
      <c r="T40" s="694"/>
      <c r="U40" s="694"/>
      <c r="V40" s="694"/>
      <c r="W40" s="694"/>
      <c r="X40" s="694"/>
      <c r="Y40" s="694"/>
      <c r="Z40" s="694"/>
      <c r="AA40" s="694"/>
      <c r="AB40" s="694"/>
      <c r="AC40" s="694"/>
      <c r="AD40" s="694"/>
      <c r="AE40" s="694"/>
      <c r="AF40" s="694"/>
      <c r="AG40" s="694"/>
      <c r="AH40" s="694"/>
      <c r="AI40" s="694"/>
      <c r="AJ40" s="694"/>
      <c r="AK40" s="694"/>
      <c r="AL40" s="694"/>
      <c r="AM40" s="694"/>
      <c r="AN40" s="694"/>
      <c r="AO40" s="694"/>
      <c r="AP40" s="694"/>
      <c r="AQ40" s="694"/>
      <c r="AR40" s="694"/>
      <c r="AS40" s="694"/>
      <c r="AT40" s="694"/>
      <c r="AU40" s="694"/>
      <c r="AV40" s="694"/>
      <c r="AW40" s="694"/>
      <c r="AX40" s="694"/>
    </row>
    <row r="41" spans="1:50" s="131" customFormat="1" ht="38.25" customHeight="1">
      <c r="A41" s="691"/>
      <c r="B41" s="691"/>
      <c r="C41" s="339" t="s">
        <v>191</v>
      </c>
      <c r="D41" s="298"/>
      <c r="E41" s="297"/>
      <c r="F41" s="288" t="s">
        <v>0</v>
      </c>
      <c r="G41" s="288" t="s">
        <v>0</v>
      </c>
      <c r="H41" s="288">
        <f aca="true" t="shared" si="12" ref="H41:M41">H40/H36</f>
        <v>0.8585911099558097</v>
      </c>
      <c r="I41" s="288">
        <f t="shared" si="12"/>
        <v>0.7783366265493085</v>
      </c>
      <c r="J41" s="288">
        <f t="shared" si="12"/>
        <v>0.7000815695702571</v>
      </c>
      <c r="K41" s="288">
        <f t="shared" si="12"/>
        <v>0.6223989497891037</v>
      </c>
      <c r="L41" s="288">
        <f t="shared" si="12"/>
        <v>0.5383136735565066</v>
      </c>
      <c r="M41" s="288">
        <f t="shared" si="12"/>
        <v>0.4524999903260995</v>
      </c>
      <c r="N41" s="289" t="s">
        <v>0</v>
      </c>
      <c r="O41" s="691"/>
      <c r="P41" s="691"/>
      <c r="Q41" s="694"/>
      <c r="R41" s="694"/>
      <c r="S41" s="694"/>
      <c r="T41" s="694"/>
      <c r="U41" s="694"/>
      <c r="V41" s="694"/>
      <c r="W41" s="694"/>
      <c r="X41" s="694"/>
      <c r="Y41" s="694"/>
      <c r="Z41" s="694"/>
      <c r="AA41" s="694"/>
      <c r="AB41" s="694"/>
      <c r="AC41" s="694"/>
      <c r="AD41" s="694"/>
      <c r="AE41" s="694"/>
      <c r="AF41" s="694"/>
      <c r="AG41" s="694"/>
      <c r="AH41" s="694"/>
      <c r="AI41" s="694"/>
      <c r="AJ41" s="694"/>
      <c r="AK41" s="694"/>
      <c r="AL41" s="694"/>
      <c r="AM41" s="694"/>
      <c r="AN41" s="694"/>
      <c r="AO41" s="694"/>
      <c r="AP41" s="694"/>
      <c r="AQ41" s="694"/>
      <c r="AR41" s="694"/>
      <c r="AS41" s="694"/>
      <c r="AT41" s="694"/>
      <c r="AU41" s="694"/>
      <c r="AV41" s="694"/>
      <c r="AW41" s="694"/>
      <c r="AX41" s="694"/>
    </row>
    <row r="42" spans="1:50" s="131" customFormat="1" ht="38.25" customHeight="1">
      <c r="A42" s="691"/>
      <c r="B42" s="691"/>
      <c r="C42" s="339" t="s">
        <v>249</v>
      </c>
      <c r="D42" s="298"/>
      <c r="E42" s="297"/>
      <c r="F42" s="252">
        <f>F40</f>
        <v>-1912000</v>
      </c>
      <c r="G42" s="252">
        <f>F42+G40</f>
        <v>-2512000</v>
      </c>
      <c r="H42" s="252">
        <f aca="true" t="shared" si="13" ref="H42:M42">G42+H40</f>
        <v>10700000</v>
      </c>
      <c r="I42" s="252">
        <f t="shared" si="13"/>
        <v>28032000</v>
      </c>
      <c r="J42" s="252">
        <f t="shared" si="13"/>
        <v>51514080</v>
      </c>
      <c r="K42" s="252">
        <f t="shared" si="13"/>
        <v>73048315</v>
      </c>
      <c r="L42" s="252">
        <f t="shared" si="13"/>
        <v>79109596.8</v>
      </c>
      <c r="M42" s="252">
        <f t="shared" si="13"/>
        <v>81537821.735</v>
      </c>
      <c r="N42" s="256"/>
      <c r="O42" s="691"/>
      <c r="P42" s="691"/>
      <c r="Q42" s="694"/>
      <c r="R42" s="694"/>
      <c r="S42" s="694"/>
      <c r="T42" s="694"/>
      <c r="U42" s="694"/>
      <c r="V42" s="694"/>
      <c r="W42" s="694"/>
      <c r="X42" s="694"/>
      <c r="Y42" s="694"/>
      <c r="Z42" s="694"/>
      <c r="AA42" s="694"/>
      <c r="AB42" s="694"/>
      <c r="AC42" s="694"/>
      <c r="AD42" s="694"/>
      <c r="AE42" s="694"/>
      <c r="AF42" s="694"/>
      <c r="AG42" s="694"/>
      <c r="AH42" s="694"/>
      <c r="AI42" s="694"/>
      <c r="AJ42" s="694"/>
      <c r="AK42" s="694"/>
      <c r="AL42" s="694"/>
      <c r="AM42" s="694"/>
      <c r="AN42" s="694"/>
      <c r="AO42" s="694"/>
      <c r="AP42" s="694"/>
      <c r="AQ42" s="694"/>
      <c r="AR42" s="694"/>
      <c r="AS42" s="694"/>
      <c r="AT42" s="694"/>
      <c r="AU42" s="694"/>
      <c r="AV42" s="694"/>
      <c r="AW42" s="694"/>
      <c r="AX42" s="694"/>
    </row>
    <row r="43" spans="1:50" s="131" customFormat="1" ht="38.25" customHeight="1" thickBot="1">
      <c r="A43" s="691"/>
      <c r="B43" s="691"/>
      <c r="C43" s="340" t="s">
        <v>0</v>
      </c>
      <c r="D43" s="318"/>
      <c r="E43" s="319"/>
      <c r="F43" s="290"/>
      <c r="G43" s="290"/>
      <c r="H43" s="290"/>
      <c r="I43" s="290"/>
      <c r="J43" s="290"/>
      <c r="K43" s="290"/>
      <c r="L43" s="290"/>
      <c r="M43" s="290"/>
      <c r="N43" s="261"/>
      <c r="O43" s="691"/>
      <c r="P43" s="691"/>
      <c r="Q43" s="694"/>
      <c r="R43" s="694"/>
      <c r="S43" s="694"/>
      <c r="T43" s="694"/>
      <c r="U43" s="694"/>
      <c r="V43" s="694"/>
      <c r="W43" s="694"/>
      <c r="X43" s="694"/>
      <c r="Y43" s="694"/>
      <c r="Z43" s="694"/>
      <c r="AA43" s="694"/>
      <c r="AB43" s="694"/>
      <c r="AC43" s="694"/>
      <c r="AD43" s="694"/>
      <c r="AE43" s="694"/>
      <c r="AF43" s="694"/>
      <c r="AG43" s="694"/>
      <c r="AH43" s="694"/>
      <c r="AI43" s="694"/>
      <c r="AJ43" s="694"/>
      <c r="AK43" s="694"/>
      <c r="AL43" s="694"/>
      <c r="AM43" s="694"/>
      <c r="AN43" s="694"/>
      <c r="AO43" s="694"/>
      <c r="AP43" s="694"/>
      <c r="AQ43" s="694"/>
      <c r="AR43" s="694"/>
      <c r="AS43" s="694"/>
      <c r="AT43" s="694"/>
      <c r="AU43" s="694"/>
      <c r="AV43" s="694"/>
      <c r="AW43" s="694"/>
      <c r="AX43" s="694"/>
    </row>
    <row r="44" spans="1:16" s="601" customFormat="1" ht="24.75" customHeight="1" thickBot="1">
      <c r="A44" s="46"/>
      <c r="B44" s="46"/>
      <c r="C44" s="701"/>
      <c r="D44" s="691"/>
      <c r="E44" s="691"/>
      <c r="F44" s="691"/>
      <c r="G44" s="691"/>
      <c r="H44" s="691"/>
      <c r="I44" s="691"/>
      <c r="J44" s="691"/>
      <c r="K44" s="691"/>
      <c r="L44" s="691"/>
      <c r="M44" s="691"/>
      <c r="N44" s="691"/>
      <c r="O44" s="46"/>
      <c r="P44" s="46"/>
    </row>
    <row r="45" spans="1:50" s="212" customFormat="1" ht="29.25" customHeight="1">
      <c r="A45" s="692"/>
      <c r="B45" s="692"/>
      <c r="C45" s="702"/>
      <c r="D45" s="703"/>
      <c r="E45" s="703"/>
      <c r="F45" s="703"/>
      <c r="G45" s="703"/>
      <c r="H45" s="703"/>
      <c r="I45" s="703"/>
      <c r="J45" s="703"/>
      <c r="K45" s="703"/>
      <c r="L45" s="486"/>
      <c r="M45" s="487" t="s">
        <v>192</v>
      </c>
      <c r="N45" s="488">
        <f>N36</f>
        <v>124934686.265</v>
      </c>
      <c r="O45" s="692"/>
      <c r="P45" s="692"/>
      <c r="Q45" s="699"/>
      <c r="R45" s="699"/>
      <c r="S45" s="699"/>
      <c r="T45" s="699"/>
      <c r="U45" s="699"/>
      <c r="V45" s="699"/>
      <c r="W45" s="699"/>
      <c r="X45" s="699"/>
      <c r="Y45" s="699"/>
      <c r="Z45" s="699"/>
      <c r="AA45" s="699"/>
      <c r="AB45" s="699"/>
      <c r="AC45" s="699"/>
      <c r="AD45" s="699"/>
      <c r="AE45" s="699"/>
      <c r="AF45" s="699"/>
      <c r="AG45" s="699"/>
      <c r="AH45" s="699"/>
      <c r="AI45" s="699"/>
      <c r="AJ45" s="699"/>
      <c r="AK45" s="699"/>
      <c r="AL45" s="699"/>
      <c r="AM45" s="699"/>
      <c r="AN45" s="699"/>
      <c r="AO45" s="699"/>
      <c r="AP45" s="699"/>
      <c r="AQ45" s="699"/>
      <c r="AR45" s="699"/>
      <c r="AS45" s="699"/>
      <c r="AT45" s="699"/>
      <c r="AU45" s="699"/>
      <c r="AV45" s="699"/>
      <c r="AW45" s="699"/>
      <c r="AX45" s="699"/>
    </row>
    <row r="46" spans="1:50" s="212" customFormat="1" ht="29.25" customHeight="1">
      <c r="A46" s="692"/>
      <c r="B46" s="692"/>
      <c r="C46" s="702"/>
      <c r="D46" s="703"/>
      <c r="E46" s="703"/>
      <c r="F46" s="703"/>
      <c r="G46" s="703"/>
      <c r="H46" s="703"/>
      <c r="I46" s="703"/>
      <c r="J46" s="703"/>
      <c r="K46" s="703"/>
      <c r="L46" s="489"/>
      <c r="M46" s="490" t="s">
        <v>193</v>
      </c>
      <c r="N46" s="491">
        <f>N14</f>
        <v>206472508</v>
      </c>
      <c r="O46" s="692"/>
      <c r="P46" s="692"/>
      <c r="Q46" s="699"/>
      <c r="R46" s="699"/>
      <c r="S46" s="699"/>
      <c r="T46" s="699"/>
      <c r="U46" s="699"/>
      <c r="V46" s="699"/>
      <c r="W46" s="699"/>
      <c r="X46" s="699"/>
      <c r="Y46" s="699"/>
      <c r="Z46" s="699"/>
      <c r="AA46" s="699"/>
      <c r="AB46" s="699"/>
      <c r="AC46" s="699"/>
      <c r="AD46" s="699"/>
      <c r="AE46" s="699"/>
      <c r="AF46" s="699"/>
      <c r="AG46" s="699"/>
      <c r="AH46" s="699"/>
      <c r="AI46" s="699"/>
      <c r="AJ46" s="699"/>
      <c r="AK46" s="699"/>
      <c r="AL46" s="699"/>
      <c r="AM46" s="699"/>
      <c r="AN46" s="699"/>
      <c r="AO46" s="699"/>
      <c r="AP46" s="699"/>
      <c r="AQ46" s="699"/>
      <c r="AR46" s="699"/>
      <c r="AS46" s="699"/>
      <c r="AT46" s="699"/>
      <c r="AU46" s="699"/>
      <c r="AV46" s="699"/>
      <c r="AW46" s="699"/>
      <c r="AX46" s="699"/>
    </row>
    <row r="47" spans="1:50" s="212" customFormat="1" ht="29.25" customHeight="1">
      <c r="A47" s="692"/>
      <c r="B47" s="692"/>
      <c r="C47" s="702"/>
      <c r="D47" s="703"/>
      <c r="E47" s="703"/>
      <c r="F47" s="703"/>
      <c r="G47" s="703"/>
      <c r="H47" s="703"/>
      <c r="I47" s="703"/>
      <c r="J47" s="703"/>
      <c r="K47" s="703"/>
      <c r="L47" s="489"/>
      <c r="M47" s="490" t="s">
        <v>194</v>
      </c>
      <c r="N47" s="492">
        <f>N46/N45</f>
        <v>1.6526435866021183</v>
      </c>
      <c r="O47" s="692"/>
      <c r="P47" s="692"/>
      <c r="Q47" s="699"/>
      <c r="R47" s="699"/>
      <c r="S47" s="699"/>
      <c r="T47" s="699"/>
      <c r="U47" s="699"/>
      <c r="V47" s="699"/>
      <c r="W47" s="699"/>
      <c r="X47" s="699"/>
      <c r="Y47" s="699"/>
      <c r="Z47" s="699"/>
      <c r="AA47" s="699"/>
      <c r="AB47" s="699"/>
      <c r="AC47" s="699"/>
      <c r="AD47" s="699"/>
      <c r="AE47" s="699"/>
      <c r="AF47" s="699"/>
      <c r="AG47" s="699"/>
      <c r="AH47" s="699"/>
      <c r="AI47" s="699"/>
      <c r="AJ47" s="699"/>
      <c r="AK47" s="699"/>
      <c r="AL47" s="699"/>
      <c r="AM47" s="699"/>
      <c r="AN47" s="699"/>
      <c r="AO47" s="699"/>
      <c r="AP47" s="699"/>
      <c r="AQ47" s="699"/>
      <c r="AR47" s="699"/>
      <c r="AS47" s="699"/>
      <c r="AT47" s="699"/>
      <c r="AU47" s="699"/>
      <c r="AV47" s="699"/>
      <c r="AW47" s="699"/>
      <c r="AX47" s="699"/>
    </row>
    <row r="48" spans="1:50" s="212" customFormat="1" ht="29.25" customHeight="1">
      <c r="A48" s="692"/>
      <c r="B48" s="692"/>
      <c r="C48" s="702"/>
      <c r="D48" s="703"/>
      <c r="E48" s="703"/>
      <c r="F48" s="703"/>
      <c r="G48" s="703"/>
      <c r="H48" s="703"/>
      <c r="I48" s="703"/>
      <c r="J48" s="703"/>
      <c r="K48" s="703"/>
      <c r="L48" s="489"/>
      <c r="M48" s="490" t="s">
        <v>195</v>
      </c>
      <c r="N48" s="491">
        <f>N46-N45</f>
        <v>81537821.735</v>
      </c>
      <c r="O48" s="692"/>
      <c r="P48" s="692"/>
      <c r="Q48" s="699"/>
      <c r="R48" s="699"/>
      <c r="S48" s="699"/>
      <c r="T48" s="699"/>
      <c r="U48" s="699"/>
      <c r="V48" s="699"/>
      <c r="W48" s="699"/>
      <c r="X48" s="699"/>
      <c r="Y48" s="699"/>
      <c r="Z48" s="699"/>
      <c r="AA48" s="699"/>
      <c r="AB48" s="699"/>
      <c r="AC48" s="699"/>
      <c r="AD48" s="699"/>
      <c r="AE48" s="699"/>
      <c r="AF48" s="699"/>
      <c r="AG48" s="699"/>
      <c r="AH48" s="699"/>
      <c r="AI48" s="699"/>
      <c r="AJ48" s="699"/>
      <c r="AK48" s="699"/>
      <c r="AL48" s="699"/>
      <c r="AM48" s="699"/>
      <c r="AN48" s="699"/>
      <c r="AO48" s="699"/>
      <c r="AP48" s="699"/>
      <c r="AQ48" s="699"/>
      <c r="AR48" s="699"/>
      <c r="AS48" s="699"/>
      <c r="AT48" s="699"/>
      <c r="AU48" s="699"/>
      <c r="AV48" s="699"/>
      <c r="AW48" s="699"/>
      <c r="AX48" s="699"/>
    </row>
    <row r="49" spans="1:50" s="212" customFormat="1" ht="29.25" customHeight="1">
      <c r="A49" s="692"/>
      <c r="B49" s="692"/>
      <c r="C49" s="702"/>
      <c r="D49" s="703"/>
      <c r="E49" s="703"/>
      <c r="F49" s="703"/>
      <c r="G49" s="703"/>
      <c r="H49" s="703"/>
      <c r="I49" s="703"/>
      <c r="J49" s="703"/>
      <c r="K49" s="703"/>
      <c r="L49" s="489"/>
      <c r="M49" s="490" t="s">
        <v>196</v>
      </c>
      <c r="N49" s="493">
        <f>N48/N45</f>
        <v>0.6526435866021182</v>
      </c>
      <c r="O49" s="692"/>
      <c r="P49" s="692"/>
      <c r="Q49" s="699"/>
      <c r="R49" s="699"/>
      <c r="S49" s="699"/>
      <c r="T49" s="699"/>
      <c r="U49" s="699"/>
      <c r="V49" s="699"/>
      <c r="W49" s="699"/>
      <c r="X49" s="699"/>
      <c r="Y49" s="699"/>
      <c r="Z49" s="699"/>
      <c r="AA49" s="699"/>
      <c r="AB49" s="699"/>
      <c r="AC49" s="699"/>
      <c r="AD49" s="699"/>
      <c r="AE49" s="699"/>
      <c r="AF49" s="699"/>
      <c r="AG49" s="699"/>
      <c r="AH49" s="699"/>
      <c r="AI49" s="699"/>
      <c r="AJ49" s="699"/>
      <c r="AK49" s="699"/>
      <c r="AL49" s="699"/>
      <c r="AM49" s="699"/>
      <c r="AN49" s="699"/>
      <c r="AO49" s="699"/>
      <c r="AP49" s="699"/>
      <c r="AQ49" s="699"/>
      <c r="AR49" s="699"/>
      <c r="AS49" s="699"/>
      <c r="AT49" s="699"/>
      <c r="AU49" s="699"/>
      <c r="AV49" s="699"/>
      <c r="AW49" s="699"/>
      <c r="AX49" s="699"/>
    </row>
    <row r="50" spans="1:50" s="212" customFormat="1" ht="29.25" customHeight="1" thickBot="1">
      <c r="A50" s="692"/>
      <c r="B50" s="692"/>
      <c r="C50" s="702"/>
      <c r="D50" s="703"/>
      <c r="E50" s="703"/>
      <c r="F50" s="703"/>
      <c r="G50" s="703"/>
      <c r="H50" s="703"/>
      <c r="I50" s="703"/>
      <c r="J50" s="703"/>
      <c r="K50" s="703"/>
      <c r="L50" s="494"/>
      <c r="M50" s="495" t="s">
        <v>197</v>
      </c>
      <c r="N50" s="496">
        <f>N48/N46</f>
        <v>0.3949088550568679</v>
      </c>
      <c r="O50" s="692"/>
      <c r="P50" s="692"/>
      <c r="Q50" s="699"/>
      <c r="R50" s="699"/>
      <c r="S50" s="699"/>
      <c r="T50" s="699"/>
      <c r="U50" s="699"/>
      <c r="V50" s="699"/>
      <c r="W50" s="699"/>
      <c r="X50" s="699"/>
      <c r="Y50" s="699"/>
      <c r="Z50" s="699"/>
      <c r="AA50" s="699"/>
      <c r="AB50" s="699"/>
      <c r="AC50" s="699"/>
      <c r="AD50" s="699"/>
      <c r="AE50" s="699"/>
      <c r="AF50" s="699"/>
      <c r="AG50" s="699"/>
      <c r="AH50" s="699"/>
      <c r="AI50" s="699"/>
      <c r="AJ50" s="699"/>
      <c r="AK50" s="699"/>
      <c r="AL50" s="699"/>
      <c r="AM50" s="699"/>
      <c r="AN50" s="699"/>
      <c r="AO50" s="699"/>
      <c r="AP50" s="699"/>
      <c r="AQ50" s="699"/>
      <c r="AR50" s="699"/>
      <c r="AS50" s="699"/>
      <c r="AT50" s="699"/>
      <c r="AU50" s="699"/>
      <c r="AV50" s="699"/>
      <c r="AW50" s="699"/>
      <c r="AX50" s="699"/>
    </row>
    <row r="51" spans="1:16" s="601" customFormat="1" ht="21.75" customHeight="1">
      <c r="A51" s="46"/>
      <c r="B51" s="46"/>
      <c r="C51" s="695"/>
      <c r="D51" s="691"/>
      <c r="E51" s="691"/>
      <c r="F51" s="691"/>
      <c r="G51" s="691"/>
      <c r="H51" s="691"/>
      <c r="I51" s="691"/>
      <c r="J51" s="691"/>
      <c r="K51" s="691"/>
      <c r="L51" s="691"/>
      <c r="M51" s="691"/>
      <c r="N51" s="691"/>
      <c r="O51" s="46"/>
      <c r="P51" s="46"/>
    </row>
    <row r="52" spans="1:16" s="601" customFormat="1" ht="21">
      <c r="A52" s="46"/>
      <c r="B52" s="46"/>
      <c r="C52" s="695"/>
      <c r="D52" s="691"/>
      <c r="E52" s="691"/>
      <c r="F52" s="691"/>
      <c r="G52" s="691"/>
      <c r="H52" s="691"/>
      <c r="I52" s="691"/>
      <c r="J52" s="691"/>
      <c r="K52" s="691"/>
      <c r="L52" s="691"/>
      <c r="M52" s="691"/>
      <c r="N52" s="691"/>
      <c r="O52" s="46"/>
      <c r="P52" s="46"/>
    </row>
    <row r="53" spans="1:16" s="601" customFormat="1" ht="21">
      <c r="A53" s="46"/>
      <c r="B53" s="46"/>
      <c r="C53" s="695"/>
      <c r="D53" s="691"/>
      <c r="E53" s="691"/>
      <c r="F53" s="691"/>
      <c r="G53" s="691"/>
      <c r="H53" s="691"/>
      <c r="I53" s="691"/>
      <c r="J53" s="691"/>
      <c r="K53" s="691"/>
      <c r="L53" s="691"/>
      <c r="M53" s="691"/>
      <c r="N53" s="691"/>
      <c r="O53" s="46"/>
      <c r="P53" s="46"/>
    </row>
    <row r="54" spans="3:16" s="601" customFormat="1" ht="21">
      <c r="C54" s="695"/>
      <c r="D54" s="691"/>
      <c r="E54" s="691"/>
      <c r="F54" s="691"/>
      <c r="G54" s="691"/>
      <c r="H54" s="694"/>
      <c r="I54" s="694"/>
      <c r="J54" s="694"/>
      <c r="K54" s="694"/>
      <c r="L54" s="694"/>
      <c r="M54" s="694"/>
      <c r="N54" s="694"/>
      <c r="P54" s="46"/>
    </row>
    <row r="55" spans="3:16" s="601" customFormat="1" ht="21">
      <c r="C55" s="693"/>
      <c r="D55" s="694"/>
      <c r="E55" s="694"/>
      <c r="F55" s="694"/>
      <c r="G55" s="694"/>
      <c r="H55" s="694"/>
      <c r="I55" s="694"/>
      <c r="J55" s="694"/>
      <c r="K55" s="694"/>
      <c r="L55" s="694"/>
      <c r="M55" s="694"/>
      <c r="N55" s="694"/>
      <c r="P55" s="46"/>
    </row>
    <row r="56" spans="3:16" s="601" customFormat="1" ht="21">
      <c r="C56" s="693"/>
      <c r="D56" s="694"/>
      <c r="E56" s="694"/>
      <c r="F56" s="694"/>
      <c r="G56" s="694"/>
      <c r="H56" s="694"/>
      <c r="I56" s="694"/>
      <c r="J56" s="694"/>
      <c r="K56" s="694"/>
      <c r="L56" s="694"/>
      <c r="M56" s="694"/>
      <c r="N56" s="694"/>
      <c r="P56" s="46"/>
    </row>
    <row r="57" spans="3:16" s="601" customFormat="1" ht="21">
      <c r="C57" s="693"/>
      <c r="D57" s="694"/>
      <c r="E57" s="694"/>
      <c r="F57" s="694"/>
      <c r="G57" s="694"/>
      <c r="H57" s="694"/>
      <c r="I57" s="694"/>
      <c r="J57" s="694"/>
      <c r="K57" s="694"/>
      <c r="L57" s="694"/>
      <c r="M57" s="694"/>
      <c r="N57" s="694"/>
      <c r="P57" s="46"/>
    </row>
    <row r="58" spans="3:16" s="601" customFormat="1" ht="21">
      <c r="C58" s="693"/>
      <c r="D58" s="694"/>
      <c r="E58" s="694"/>
      <c r="F58" s="694"/>
      <c r="G58" s="694"/>
      <c r="H58" s="694"/>
      <c r="I58" s="694"/>
      <c r="J58" s="694"/>
      <c r="K58" s="694"/>
      <c r="L58" s="694"/>
      <c r="M58" s="694"/>
      <c r="N58" s="694"/>
      <c r="P58" s="46"/>
    </row>
    <row r="59" spans="3:16" s="601" customFormat="1" ht="21">
      <c r="C59" s="693"/>
      <c r="D59" s="694"/>
      <c r="E59" s="694"/>
      <c r="F59" s="694"/>
      <c r="G59" s="694"/>
      <c r="H59" s="694"/>
      <c r="I59" s="694"/>
      <c r="J59" s="694"/>
      <c r="K59" s="694"/>
      <c r="L59" s="694"/>
      <c r="M59" s="694"/>
      <c r="N59" s="694"/>
      <c r="P59" s="46"/>
    </row>
    <row r="60" spans="3:16" s="601" customFormat="1" ht="21">
      <c r="C60" s="693"/>
      <c r="D60" s="694"/>
      <c r="E60" s="694"/>
      <c r="F60" s="694"/>
      <c r="G60" s="694"/>
      <c r="H60" s="694"/>
      <c r="I60" s="694"/>
      <c r="J60" s="694"/>
      <c r="K60" s="694"/>
      <c r="L60" s="694"/>
      <c r="M60" s="694"/>
      <c r="N60" s="694"/>
      <c r="P60" s="46"/>
    </row>
    <row r="61" spans="3:16" s="601" customFormat="1" ht="21">
      <c r="C61" s="693"/>
      <c r="D61" s="694"/>
      <c r="E61" s="694"/>
      <c r="F61" s="694"/>
      <c r="G61" s="694"/>
      <c r="H61" s="694"/>
      <c r="I61" s="694"/>
      <c r="J61" s="694"/>
      <c r="K61" s="694"/>
      <c r="L61" s="694"/>
      <c r="M61" s="694"/>
      <c r="N61" s="694"/>
      <c r="P61" s="46"/>
    </row>
    <row r="62" spans="3:16" s="601" customFormat="1" ht="21">
      <c r="C62" s="693"/>
      <c r="D62" s="694"/>
      <c r="E62" s="694"/>
      <c r="F62" s="694"/>
      <c r="G62" s="694"/>
      <c r="H62" s="694"/>
      <c r="I62" s="694"/>
      <c r="J62" s="694"/>
      <c r="K62" s="694"/>
      <c r="L62" s="694"/>
      <c r="M62" s="694"/>
      <c r="N62" s="694"/>
      <c r="P62" s="46"/>
    </row>
    <row r="63" spans="3:16" s="601" customFormat="1" ht="21">
      <c r="C63" s="693"/>
      <c r="D63" s="694"/>
      <c r="E63" s="694"/>
      <c r="F63" s="694"/>
      <c r="G63" s="694"/>
      <c r="H63" s="694"/>
      <c r="I63" s="694"/>
      <c r="J63" s="694"/>
      <c r="K63" s="694"/>
      <c r="L63" s="694"/>
      <c r="M63" s="694"/>
      <c r="N63" s="694"/>
      <c r="P63" s="46"/>
    </row>
    <row r="64" spans="3:16" s="601" customFormat="1" ht="21">
      <c r="C64" s="693"/>
      <c r="D64" s="694"/>
      <c r="E64" s="694"/>
      <c r="F64" s="694"/>
      <c r="G64" s="694"/>
      <c r="H64" s="694"/>
      <c r="I64" s="694"/>
      <c r="J64" s="694"/>
      <c r="K64" s="694"/>
      <c r="L64" s="694"/>
      <c r="M64" s="694"/>
      <c r="N64" s="694"/>
      <c r="P64" s="46"/>
    </row>
    <row r="65" spans="3:14" ht="21">
      <c r="C65" s="693"/>
      <c r="D65" s="694"/>
      <c r="E65" s="694"/>
      <c r="F65" s="694"/>
      <c r="G65" s="694"/>
      <c r="H65" s="694"/>
      <c r="I65" s="694"/>
      <c r="J65" s="694"/>
      <c r="K65" s="694"/>
      <c r="L65" s="694"/>
      <c r="M65" s="694"/>
      <c r="N65" s="694"/>
    </row>
    <row r="66" spans="3:14" ht="21">
      <c r="C66" s="693"/>
      <c r="D66" s="694"/>
      <c r="E66" s="694"/>
      <c r="F66" s="694"/>
      <c r="G66" s="694"/>
      <c r="H66" s="694"/>
      <c r="I66" s="694"/>
      <c r="J66" s="694"/>
      <c r="K66" s="694"/>
      <c r="L66" s="694"/>
      <c r="M66" s="694"/>
      <c r="N66" s="694"/>
    </row>
    <row r="67" spans="3:14" ht="21">
      <c r="C67" s="693"/>
      <c r="D67" s="694"/>
      <c r="E67" s="694"/>
      <c r="F67" s="694"/>
      <c r="G67" s="694"/>
      <c r="H67" s="694"/>
      <c r="I67" s="694"/>
      <c r="J67" s="694"/>
      <c r="K67" s="694"/>
      <c r="L67" s="694"/>
      <c r="M67" s="694"/>
      <c r="N67" s="694"/>
    </row>
    <row r="68" spans="3:14" ht="21">
      <c r="C68" s="693"/>
      <c r="D68" s="694"/>
      <c r="E68" s="694"/>
      <c r="F68" s="694"/>
      <c r="G68" s="694"/>
      <c r="H68" s="694"/>
      <c r="I68" s="694"/>
      <c r="J68" s="694"/>
      <c r="K68" s="694"/>
      <c r="L68" s="694"/>
      <c r="M68" s="694"/>
      <c r="N68" s="694"/>
    </row>
    <row r="69" spans="3:14" ht="21">
      <c r="C69" s="693"/>
      <c r="D69" s="694"/>
      <c r="E69" s="694"/>
      <c r="F69" s="694"/>
      <c r="G69" s="694"/>
      <c r="H69" s="694"/>
      <c r="I69" s="694"/>
      <c r="J69" s="694"/>
      <c r="K69" s="694"/>
      <c r="L69" s="694"/>
      <c r="M69" s="694"/>
      <c r="N69" s="694"/>
    </row>
    <row r="70" spans="3:14" ht="21">
      <c r="C70" s="693"/>
      <c r="D70" s="694"/>
      <c r="E70" s="694"/>
      <c r="F70" s="694"/>
      <c r="G70" s="694"/>
      <c r="H70" s="694"/>
      <c r="I70" s="694"/>
      <c r="J70" s="694"/>
      <c r="K70" s="694"/>
      <c r="L70" s="694"/>
      <c r="M70" s="694"/>
      <c r="N70" s="694"/>
    </row>
    <row r="71" spans="3:14" ht="21">
      <c r="C71" s="693"/>
      <c r="D71" s="694"/>
      <c r="E71" s="694"/>
      <c r="F71" s="694"/>
      <c r="G71" s="694"/>
      <c r="H71" s="694"/>
      <c r="I71" s="694"/>
      <c r="J71" s="694"/>
      <c r="K71" s="694"/>
      <c r="L71" s="694"/>
      <c r="M71" s="694"/>
      <c r="N71" s="694"/>
    </row>
    <row r="72" spans="3:14" ht="21">
      <c r="C72" s="693"/>
      <c r="D72" s="694"/>
      <c r="E72" s="694"/>
      <c r="F72" s="694"/>
      <c r="G72" s="694"/>
      <c r="H72" s="694"/>
      <c r="I72" s="694"/>
      <c r="J72" s="694"/>
      <c r="K72" s="694"/>
      <c r="L72" s="694"/>
      <c r="M72" s="694"/>
      <c r="N72" s="694"/>
    </row>
    <row r="73" spans="3:14" ht="21">
      <c r="C73" s="693"/>
      <c r="D73" s="694"/>
      <c r="E73" s="694"/>
      <c r="F73" s="694"/>
      <c r="G73" s="694"/>
      <c r="H73" s="694"/>
      <c r="I73" s="694"/>
      <c r="J73" s="694"/>
      <c r="K73" s="694"/>
      <c r="L73" s="694"/>
      <c r="M73" s="694"/>
      <c r="N73" s="694"/>
    </row>
    <row r="74" spans="3:14" ht="21">
      <c r="C74" s="693"/>
      <c r="D74" s="694"/>
      <c r="E74" s="694"/>
      <c r="F74" s="694"/>
      <c r="G74" s="694"/>
      <c r="H74" s="694"/>
      <c r="I74" s="694"/>
      <c r="J74" s="694"/>
      <c r="K74" s="694"/>
      <c r="L74" s="694"/>
      <c r="M74" s="694"/>
      <c r="N74" s="694"/>
    </row>
    <row r="75" spans="3:14" ht="21">
      <c r="C75" s="693"/>
      <c r="D75" s="694"/>
      <c r="E75" s="694"/>
      <c r="F75" s="694"/>
      <c r="G75" s="694"/>
      <c r="H75" s="694"/>
      <c r="I75" s="694"/>
      <c r="J75" s="694"/>
      <c r="K75" s="694"/>
      <c r="L75" s="694"/>
      <c r="M75" s="694"/>
      <c r="N75" s="694"/>
    </row>
    <row r="76" spans="3:14" ht="21">
      <c r="C76" s="693"/>
      <c r="D76" s="694"/>
      <c r="E76" s="694"/>
      <c r="F76" s="694"/>
      <c r="G76" s="694"/>
      <c r="H76" s="694"/>
      <c r="I76" s="694"/>
      <c r="J76" s="694"/>
      <c r="K76" s="694"/>
      <c r="L76" s="694"/>
      <c r="M76" s="694"/>
      <c r="N76" s="694"/>
    </row>
    <row r="77" spans="3:14" ht="21">
      <c r="C77" s="693"/>
      <c r="D77" s="694"/>
      <c r="E77" s="694"/>
      <c r="F77" s="694"/>
      <c r="G77" s="694"/>
      <c r="H77" s="694"/>
      <c r="I77" s="694"/>
      <c r="J77" s="694"/>
      <c r="K77" s="694"/>
      <c r="L77" s="694"/>
      <c r="M77" s="694"/>
      <c r="N77" s="694"/>
    </row>
    <row r="78" spans="3:14" ht="21">
      <c r="C78" s="693"/>
      <c r="D78" s="694"/>
      <c r="E78" s="694"/>
      <c r="F78" s="694"/>
      <c r="G78" s="694"/>
      <c r="H78" s="694"/>
      <c r="I78" s="694"/>
      <c r="J78" s="694"/>
      <c r="K78" s="694"/>
      <c r="L78" s="694"/>
      <c r="M78" s="694"/>
      <c r="N78" s="694"/>
    </row>
    <row r="79" spans="3:14" ht="21">
      <c r="C79" s="693"/>
      <c r="D79" s="694"/>
      <c r="E79" s="694"/>
      <c r="F79" s="694"/>
      <c r="G79" s="694"/>
      <c r="H79" s="694"/>
      <c r="I79" s="694"/>
      <c r="J79" s="694"/>
      <c r="K79" s="694"/>
      <c r="L79" s="694"/>
      <c r="M79" s="694"/>
      <c r="N79" s="694"/>
    </row>
    <row r="80" spans="3:14" ht="21">
      <c r="C80" s="693"/>
      <c r="D80" s="694"/>
      <c r="E80" s="694"/>
      <c r="F80" s="694"/>
      <c r="G80" s="694"/>
      <c r="H80" s="694"/>
      <c r="I80" s="694"/>
      <c r="J80" s="694"/>
      <c r="K80" s="694"/>
      <c r="L80" s="694"/>
      <c r="M80" s="694"/>
      <c r="N80" s="694"/>
    </row>
    <row r="81" spans="3:14" ht="21">
      <c r="C81" s="693"/>
      <c r="D81" s="694"/>
      <c r="E81" s="694"/>
      <c r="F81" s="694"/>
      <c r="G81" s="694"/>
      <c r="H81" s="694"/>
      <c r="I81" s="694"/>
      <c r="J81" s="694"/>
      <c r="K81" s="694"/>
      <c r="L81" s="694"/>
      <c r="M81" s="694"/>
      <c r="N81" s="694"/>
    </row>
    <row r="82" spans="3:14" ht="21">
      <c r="C82" s="693"/>
      <c r="D82" s="694"/>
      <c r="E82" s="694"/>
      <c r="F82" s="694"/>
      <c r="G82" s="694"/>
      <c r="H82" s="694"/>
      <c r="I82" s="694"/>
      <c r="J82" s="694"/>
      <c r="K82" s="694"/>
      <c r="L82" s="694"/>
      <c r="M82" s="694"/>
      <c r="N82" s="694"/>
    </row>
    <row r="83" spans="3:14" ht="21">
      <c r="C83" s="693"/>
      <c r="D83" s="694"/>
      <c r="E83" s="694"/>
      <c r="F83" s="694"/>
      <c r="G83" s="694"/>
      <c r="H83" s="694"/>
      <c r="I83" s="694"/>
      <c r="J83" s="694"/>
      <c r="K83" s="694"/>
      <c r="L83" s="694"/>
      <c r="M83" s="694"/>
      <c r="N83" s="694"/>
    </row>
    <row r="84" spans="3:14" ht="21">
      <c r="C84" s="693"/>
      <c r="D84" s="694"/>
      <c r="E84" s="694"/>
      <c r="F84" s="694"/>
      <c r="G84" s="694"/>
      <c r="H84" s="694"/>
      <c r="I84" s="694"/>
      <c r="J84" s="694"/>
      <c r="K84" s="694"/>
      <c r="L84" s="694"/>
      <c r="M84" s="694"/>
      <c r="N84" s="694"/>
    </row>
    <row r="85" spans="3:14" ht="21">
      <c r="C85" s="693"/>
      <c r="D85" s="694"/>
      <c r="E85" s="694"/>
      <c r="F85" s="694"/>
      <c r="G85" s="694"/>
      <c r="H85" s="694"/>
      <c r="I85" s="694"/>
      <c r="J85" s="694"/>
      <c r="K85" s="694"/>
      <c r="L85" s="694"/>
      <c r="M85" s="694"/>
      <c r="N85" s="694"/>
    </row>
    <row r="86" spans="3:14" ht="21">
      <c r="C86" s="693"/>
      <c r="D86" s="694"/>
      <c r="E86" s="694"/>
      <c r="F86" s="694"/>
      <c r="G86" s="694"/>
      <c r="H86" s="694"/>
      <c r="I86" s="694"/>
      <c r="J86" s="694"/>
      <c r="K86" s="694"/>
      <c r="L86" s="694"/>
      <c r="M86" s="694"/>
      <c r="N86" s="694"/>
    </row>
    <row r="87" spans="3:14" ht="21">
      <c r="C87" s="693"/>
      <c r="D87" s="694"/>
      <c r="E87" s="694"/>
      <c r="F87" s="694"/>
      <c r="G87" s="694"/>
      <c r="H87" s="694"/>
      <c r="I87" s="694"/>
      <c r="J87" s="694"/>
      <c r="K87" s="694"/>
      <c r="L87" s="694"/>
      <c r="M87" s="694"/>
      <c r="N87" s="694"/>
    </row>
    <row r="88" spans="3:14" ht="21">
      <c r="C88" s="693"/>
      <c r="D88" s="694"/>
      <c r="E88" s="694"/>
      <c r="F88" s="694"/>
      <c r="G88" s="694"/>
      <c r="H88" s="694"/>
      <c r="I88" s="694"/>
      <c r="J88" s="694"/>
      <c r="K88" s="694"/>
      <c r="L88" s="694"/>
      <c r="M88" s="694"/>
      <c r="N88" s="694"/>
    </row>
    <row r="89" spans="3:14" ht="21">
      <c r="C89" s="693"/>
      <c r="D89" s="694"/>
      <c r="E89" s="694"/>
      <c r="F89" s="694"/>
      <c r="G89" s="694"/>
      <c r="H89" s="694"/>
      <c r="I89" s="694"/>
      <c r="J89" s="694"/>
      <c r="K89" s="694"/>
      <c r="L89" s="694"/>
      <c r="M89" s="694"/>
      <c r="N89" s="694"/>
    </row>
  </sheetData>
  <printOptions horizontalCentered="1"/>
  <pageMargins left="0.75" right="0.75" top="0.82" bottom="0.58" header="0.5" footer="0.41"/>
  <pageSetup fitToHeight="1" fitToWidth="1" horizontalDpi="600" verticalDpi="600" orientation="landscape" scale="34"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5:CJ1477"/>
  <sheetViews>
    <sheetView showGridLines="0" zoomScale="50" zoomScaleNormal="50" workbookViewId="0" topLeftCell="A19">
      <selection activeCell="P24" sqref="P24"/>
    </sheetView>
  </sheetViews>
  <sheetFormatPr defaultColWidth="8.88671875" defaultRowHeight="15"/>
  <cols>
    <col min="1" max="1" width="11.10546875" style="601" customWidth="1"/>
    <col min="2" max="2" width="9.3359375" style="601" customWidth="1"/>
    <col min="3" max="3" width="48.6640625" style="0" customWidth="1"/>
    <col min="4" max="4" width="11.88671875" style="0" customWidth="1"/>
    <col min="5" max="5" width="32.4453125" style="0" customWidth="1"/>
    <col min="6" max="6" width="9.3359375" style="0" customWidth="1"/>
    <col min="7" max="7" width="15.6640625" style="0" customWidth="1"/>
    <col min="8" max="8" width="32.4453125" style="0" customWidth="1"/>
    <col min="9" max="9" width="9.3359375" style="0" customWidth="1"/>
    <col min="10" max="10" width="15.6640625" style="0" customWidth="1"/>
    <col min="11" max="11" width="32.4453125" style="0" customWidth="1"/>
    <col min="12" max="12" width="9.3359375" style="0" customWidth="1"/>
    <col min="13" max="13" width="15.6640625" style="0" customWidth="1"/>
    <col min="14" max="14" width="4.21484375" style="601" customWidth="1"/>
    <col min="15" max="15" width="2.21484375" style="601" customWidth="1"/>
    <col min="16" max="16" width="55.4453125" style="0" customWidth="1"/>
    <col min="17" max="19" width="11.77734375" style="0" customWidth="1"/>
    <col min="20" max="20" width="9.3359375" style="0" customWidth="1"/>
    <col min="21" max="21" width="48.77734375" style="0" customWidth="1"/>
    <col min="22" max="25" width="9.3359375" style="0" customWidth="1"/>
    <col min="26" max="26" width="48.77734375" style="0" customWidth="1"/>
    <col min="27" max="29" width="9.3359375" style="0" customWidth="1"/>
    <col min="30" max="88" width="8.88671875" style="601" customWidth="1"/>
  </cols>
  <sheetData>
    <row r="1" s="601" customFormat="1" ht="15"/>
    <row r="2" s="601" customFormat="1" ht="15"/>
    <row r="3" s="601" customFormat="1" ht="15"/>
    <row r="4" s="601" customFormat="1" ht="15"/>
    <row r="5" spans="3:13" s="601" customFormat="1" ht="20.25">
      <c r="C5" s="707"/>
      <c r="D5" s="707"/>
      <c r="E5" s="707"/>
      <c r="F5" s="707"/>
      <c r="G5" s="707"/>
      <c r="H5" s="707"/>
      <c r="I5" s="707"/>
      <c r="J5" s="707"/>
      <c r="K5" s="707"/>
      <c r="L5" s="707"/>
      <c r="M5" s="707"/>
    </row>
    <row r="6" spans="3:30" s="601" customFormat="1" ht="21" thickBot="1">
      <c r="C6" s="707"/>
      <c r="D6" s="707"/>
      <c r="E6" s="707"/>
      <c r="F6" s="707"/>
      <c r="G6" s="707"/>
      <c r="H6" s="707"/>
      <c r="I6" s="707"/>
      <c r="J6" s="707"/>
      <c r="K6" s="707"/>
      <c r="L6" s="707"/>
      <c r="M6" s="707"/>
      <c r="O6" s="46"/>
      <c r="AD6" s="46"/>
    </row>
    <row r="7" spans="1:31" s="601" customFormat="1" ht="20.25">
      <c r="A7" s="46"/>
      <c r="B7" s="46"/>
      <c r="C7" s="703"/>
      <c r="D7" s="703"/>
      <c r="E7" s="703"/>
      <c r="F7" s="703"/>
      <c r="G7" s="703"/>
      <c r="H7" s="703"/>
      <c r="I7" s="703"/>
      <c r="J7" s="703"/>
      <c r="K7" s="703"/>
      <c r="L7" s="703"/>
      <c r="M7" s="703"/>
      <c r="N7" s="46"/>
      <c r="O7" s="46"/>
      <c r="P7" s="51"/>
      <c r="Q7" s="51"/>
      <c r="R7" s="51"/>
      <c r="S7" s="51"/>
      <c r="T7" s="51"/>
      <c r="U7" s="51"/>
      <c r="V7" s="51"/>
      <c r="W7" s="51"/>
      <c r="X7" s="51"/>
      <c r="Y7" s="51"/>
      <c r="Z7" s="51"/>
      <c r="AA7" s="51"/>
      <c r="AB7" s="51"/>
      <c r="AC7" s="51"/>
      <c r="AD7" s="46"/>
      <c r="AE7" s="46"/>
    </row>
    <row r="8" spans="1:31" s="601" customFormat="1" ht="52.5" customHeight="1" thickBot="1">
      <c r="A8" s="46"/>
      <c r="B8" s="46"/>
      <c r="C8" s="712" t="s">
        <v>336</v>
      </c>
      <c r="H8" s="703"/>
      <c r="I8" s="703"/>
      <c r="J8" s="703"/>
      <c r="K8" s="703"/>
      <c r="L8" s="703"/>
      <c r="M8" s="703"/>
      <c r="N8" s="46"/>
      <c r="O8" s="46"/>
      <c r="P8" s="46"/>
      <c r="Q8" s="46"/>
      <c r="R8" s="46"/>
      <c r="S8" s="46"/>
      <c r="T8" s="46"/>
      <c r="U8" s="46"/>
      <c r="V8" s="46"/>
      <c r="W8" s="46"/>
      <c r="X8" s="46"/>
      <c r="Y8" s="46"/>
      <c r="Z8" s="46"/>
      <c r="AA8" s="46"/>
      <c r="AB8" s="46"/>
      <c r="AC8" s="46"/>
      <c r="AD8" s="46"/>
      <c r="AE8" s="46"/>
    </row>
    <row r="9" spans="1:88" s="131" customFormat="1" ht="41.25" customHeight="1" thickBot="1">
      <c r="A9" s="691"/>
      <c r="B9" s="695"/>
      <c r="C9" s="391" t="s">
        <v>84</v>
      </c>
      <c r="D9" s="392" t="s">
        <v>0</v>
      </c>
      <c r="E9" s="393" t="s">
        <v>110</v>
      </c>
      <c r="F9" s="392"/>
      <c r="G9" s="394" t="s">
        <v>85</v>
      </c>
      <c r="H9" s="393" t="s">
        <v>105</v>
      </c>
      <c r="I9" s="392"/>
      <c r="J9" s="394" t="s">
        <v>85</v>
      </c>
      <c r="K9" s="393" t="s">
        <v>106</v>
      </c>
      <c r="L9" s="392"/>
      <c r="M9" s="394" t="s">
        <v>85</v>
      </c>
      <c r="N9" s="695"/>
      <c r="O9" s="695"/>
      <c r="P9" s="344" t="s">
        <v>107</v>
      </c>
      <c r="Q9" s="388" t="s">
        <v>18</v>
      </c>
      <c r="R9" s="388" t="s">
        <v>86</v>
      </c>
      <c r="S9" s="389" t="s">
        <v>87</v>
      </c>
      <c r="T9" s="695"/>
      <c r="U9" s="344" t="s">
        <v>108</v>
      </c>
      <c r="V9" s="388" t="s">
        <v>18</v>
      </c>
      <c r="W9" s="388" t="s">
        <v>86</v>
      </c>
      <c r="X9" s="389" t="s">
        <v>87</v>
      </c>
      <c r="Y9" s="695"/>
      <c r="Z9" s="344" t="s">
        <v>109</v>
      </c>
      <c r="AA9" s="388" t="s">
        <v>18</v>
      </c>
      <c r="AB9" s="388" t="s">
        <v>86</v>
      </c>
      <c r="AC9" s="389" t="s">
        <v>87</v>
      </c>
      <c r="AD9" s="691"/>
      <c r="AE9" s="691"/>
      <c r="AF9" s="694"/>
      <c r="AG9" s="694"/>
      <c r="AH9" s="694"/>
      <c r="AI9" s="694"/>
      <c r="AJ9" s="694"/>
      <c r="AK9" s="694"/>
      <c r="AL9" s="694"/>
      <c r="AM9" s="694"/>
      <c r="AN9" s="694"/>
      <c r="AO9" s="694"/>
      <c r="AP9" s="694"/>
      <c r="AQ9" s="694"/>
      <c r="AR9" s="694"/>
      <c r="AS9" s="694"/>
      <c r="AT9" s="694"/>
      <c r="AU9" s="694"/>
      <c r="AV9" s="694"/>
      <c r="AW9" s="694"/>
      <c r="AX9" s="694"/>
      <c r="AY9" s="694"/>
      <c r="AZ9" s="694"/>
      <c r="BA9" s="694"/>
      <c r="BB9" s="694"/>
      <c r="BC9" s="694"/>
      <c r="BD9" s="694"/>
      <c r="BE9" s="694"/>
      <c r="BF9" s="694"/>
      <c r="BG9" s="694"/>
      <c r="BH9" s="694"/>
      <c r="BI9" s="694"/>
      <c r="BJ9" s="694"/>
      <c r="BK9" s="694"/>
      <c r="BL9" s="694"/>
      <c r="BM9" s="694"/>
      <c r="BN9" s="694"/>
      <c r="BO9" s="694"/>
      <c r="BP9" s="694"/>
      <c r="BQ9" s="694"/>
      <c r="BR9" s="694"/>
      <c r="BS9" s="694"/>
      <c r="BT9" s="694"/>
      <c r="BU9" s="694"/>
      <c r="BV9" s="694"/>
      <c r="BW9" s="694"/>
      <c r="BX9" s="694"/>
      <c r="BY9" s="694"/>
      <c r="BZ9" s="694"/>
      <c r="CA9" s="694"/>
      <c r="CB9" s="694"/>
      <c r="CC9" s="694"/>
      <c r="CD9" s="694"/>
      <c r="CE9" s="694"/>
      <c r="CF9" s="694"/>
      <c r="CG9" s="694"/>
      <c r="CH9" s="694"/>
      <c r="CI9" s="694"/>
      <c r="CJ9" s="694"/>
    </row>
    <row r="10" spans="1:88" s="429" customFormat="1" ht="36.75" customHeight="1">
      <c r="A10" s="708"/>
      <c r="B10" s="708"/>
      <c r="C10" s="422" t="s">
        <v>90</v>
      </c>
      <c r="D10" s="416" t="s">
        <v>0</v>
      </c>
      <c r="E10" s="423"/>
      <c r="F10" s="424">
        <v>0.3</v>
      </c>
      <c r="G10" s="425" t="s">
        <v>284</v>
      </c>
      <c r="H10" s="423"/>
      <c r="I10" s="424">
        <v>0.4</v>
      </c>
      <c r="J10" s="425" t="s">
        <v>284</v>
      </c>
      <c r="K10" s="423"/>
      <c r="L10" s="424">
        <v>0.35</v>
      </c>
      <c r="M10" s="425" t="s">
        <v>284</v>
      </c>
      <c r="N10" s="708"/>
      <c r="O10" s="708"/>
      <c r="P10" s="426" t="s">
        <v>281</v>
      </c>
      <c r="Q10" s="427">
        <v>5</v>
      </c>
      <c r="R10" s="427">
        <v>7</v>
      </c>
      <c r="S10" s="428">
        <f>R10*Q10*-1</f>
        <v>-35</v>
      </c>
      <c r="T10" s="709"/>
      <c r="U10" s="426" t="s">
        <v>88</v>
      </c>
      <c r="V10" s="427">
        <v>4</v>
      </c>
      <c r="W10" s="427">
        <v>5</v>
      </c>
      <c r="X10" s="428">
        <f>W10*V10*-1</f>
        <v>-20</v>
      </c>
      <c r="Y10" s="709"/>
      <c r="Z10" s="426" t="s">
        <v>89</v>
      </c>
      <c r="AA10" s="427">
        <v>2</v>
      </c>
      <c r="AB10" s="427">
        <v>4</v>
      </c>
      <c r="AC10" s="428">
        <f>AB10*AA10*-1</f>
        <v>-8</v>
      </c>
      <c r="AD10" s="708"/>
      <c r="AE10" s="708"/>
      <c r="AF10" s="713"/>
      <c r="AG10" s="713"/>
      <c r="AH10" s="713"/>
      <c r="AI10" s="713"/>
      <c r="AJ10" s="713"/>
      <c r="AK10" s="713"/>
      <c r="AL10" s="713"/>
      <c r="AM10" s="713"/>
      <c r="AN10" s="713"/>
      <c r="AO10" s="713"/>
      <c r="AP10" s="713"/>
      <c r="AQ10" s="713"/>
      <c r="AR10" s="713"/>
      <c r="AS10" s="713"/>
      <c r="AT10" s="713"/>
      <c r="AU10" s="713"/>
      <c r="AV10" s="713"/>
      <c r="AW10" s="713"/>
      <c r="AX10" s="713"/>
      <c r="AY10" s="713"/>
      <c r="AZ10" s="713"/>
      <c r="BA10" s="713"/>
      <c r="BB10" s="713"/>
      <c r="BC10" s="713"/>
      <c r="BD10" s="713"/>
      <c r="BE10" s="713"/>
      <c r="BF10" s="713"/>
      <c r="BG10" s="713"/>
      <c r="BH10" s="713"/>
      <c r="BI10" s="713"/>
      <c r="BJ10" s="713"/>
      <c r="BK10" s="713"/>
      <c r="BL10" s="713"/>
      <c r="BM10" s="713"/>
      <c r="BN10" s="713"/>
      <c r="BO10" s="713"/>
      <c r="BP10" s="713"/>
      <c r="BQ10" s="713"/>
      <c r="BR10" s="713"/>
      <c r="BS10" s="713"/>
      <c r="BT10" s="713"/>
      <c r="BU10" s="713"/>
      <c r="BV10" s="713"/>
      <c r="BW10" s="713"/>
      <c r="BX10" s="713"/>
      <c r="BY10" s="713"/>
      <c r="BZ10" s="713"/>
      <c r="CA10" s="713"/>
      <c r="CB10" s="713"/>
      <c r="CC10" s="713"/>
      <c r="CD10" s="713"/>
      <c r="CE10" s="713"/>
      <c r="CF10" s="713"/>
      <c r="CG10" s="713"/>
      <c r="CH10" s="713"/>
      <c r="CI10" s="713"/>
      <c r="CJ10" s="713"/>
    </row>
    <row r="11" spans="1:88" s="131" customFormat="1" ht="24.75" customHeight="1">
      <c r="A11" s="691"/>
      <c r="B11" s="691"/>
      <c r="C11" s="395"/>
      <c r="D11" s="396"/>
      <c r="E11" s="395"/>
      <c r="F11" s="396"/>
      <c r="G11" s="397"/>
      <c r="H11" s="395"/>
      <c r="I11" s="396"/>
      <c r="J11" s="397"/>
      <c r="K11" s="395"/>
      <c r="L11" s="396"/>
      <c r="M11" s="397"/>
      <c r="N11" s="691"/>
      <c r="O11" s="691"/>
      <c r="P11" s="141"/>
      <c r="Q11" s="142"/>
      <c r="R11" s="142"/>
      <c r="S11" s="143"/>
      <c r="T11" s="691"/>
      <c r="U11" s="141" t="s">
        <v>91</v>
      </c>
      <c r="V11" s="142">
        <v>5</v>
      </c>
      <c r="W11" s="142">
        <v>5</v>
      </c>
      <c r="X11" s="143">
        <f>W11*V11*-1</f>
        <v>-25</v>
      </c>
      <c r="Y11" s="691"/>
      <c r="Z11" s="141"/>
      <c r="AA11" s="142"/>
      <c r="AB11" s="142"/>
      <c r="AC11" s="143"/>
      <c r="AD11" s="691"/>
      <c r="AE11" s="691"/>
      <c r="AF11" s="694"/>
      <c r="AG11" s="694"/>
      <c r="AH11" s="694"/>
      <c r="AI11" s="694"/>
      <c r="AJ11" s="694"/>
      <c r="AK11" s="694"/>
      <c r="AL11" s="694"/>
      <c r="AM11" s="694"/>
      <c r="AN11" s="694"/>
      <c r="AO11" s="694"/>
      <c r="AP11" s="694"/>
      <c r="AQ11" s="694"/>
      <c r="AR11" s="694"/>
      <c r="AS11" s="694"/>
      <c r="AT11" s="694"/>
      <c r="AU11" s="694"/>
      <c r="AV11" s="694"/>
      <c r="AW11" s="694"/>
      <c r="AX11" s="694"/>
      <c r="AY11" s="694"/>
      <c r="AZ11" s="694"/>
      <c r="BA11" s="694"/>
      <c r="BB11" s="694"/>
      <c r="BC11" s="694"/>
      <c r="BD11" s="694"/>
      <c r="BE11" s="694"/>
      <c r="BF11" s="694"/>
      <c r="BG11" s="694"/>
      <c r="BH11" s="694"/>
      <c r="BI11" s="694"/>
      <c r="BJ11" s="694"/>
      <c r="BK11" s="694"/>
      <c r="BL11" s="694"/>
      <c r="BM11" s="694"/>
      <c r="BN11" s="694"/>
      <c r="BO11" s="694"/>
      <c r="BP11" s="694"/>
      <c r="BQ11" s="694"/>
      <c r="BR11" s="694"/>
      <c r="BS11" s="694"/>
      <c r="BT11" s="694"/>
      <c r="BU11" s="694"/>
      <c r="BV11" s="694"/>
      <c r="BW11" s="694"/>
      <c r="BX11" s="694"/>
      <c r="BY11" s="694"/>
      <c r="BZ11" s="694"/>
      <c r="CA11" s="694"/>
      <c r="CB11" s="694"/>
      <c r="CC11" s="694"/>
      <c r="CD11" s="694"/>
      <c r="CE11" s="694"/>
      <c r="CF11" s="694"/>
      <c r="CG11" s="694"/>
      <c r="CH11" s="694"/>
      <c r="CI11" s="694"/>
      <c r="CJ11" s="694"/>
    </row>
    <row r="12" spans="1:88" s="131" customFormat="1" ht="24.75" customHeight="1">
      <c r="A12" s="691"/>
      <c r="B12" s="691"/>
      <c r="C12" s="395"/>
      <c r="D12" s="396"/>
      <c r="E12" s="395"/>
      <c r="F12" s="396"/>
      <c r="G12" s="397"/>
      <c r="H12" s="395"/>
      <c r="I12" s="396"/>
      <c r="J12" s="397"/>
      <c r="K12" s="395"/>
      <c r="L12" s="396"/>
      <c r="M12" s="397"/>
      <c r="N12" s="691"/>
      <c r="O12" s="691"/>
      <c r="P12" s="141"/>
      <c r="Q12" s="142"/>
      <c r="R12" s="142"/>
      <c r="S12" s="143"/>
      <c r="T12" s="691"/>
      <c r="U12" s="141"/>
      <c r="V12" s="142"/>
      <c r="W12" s="142"/>
      <c r="X12" s="143">
        <f>W12*V12</f>
        <v>0</v>
      </c>
      <c r="Y12" s="691"/>
      <c r="Z12" s="141"/>
      <c r="AA12" s="142"/>
      <c r="AB12" s="142"/>
      <c r="AC12" s="143"/>
      <c r="AD12" s="691"/>
      <c r="AE12" s="691"/>
      <c r="AF12" s="694"/>
      <c r="AG12" s="694"/>
      <c r="AH12" s="694"/>
      <c r="AI12" s="694"/>
      <c r="AJ12" s="694"/>
      <c r="AK12" s="694"/>
      <c r="AL12" s="694"/>
      <c r="AM12" s="694"/>
      <c r="AN12" s="694"/>
      <c r="AO12" s="694"/>
      <c r="AP12" s="694"/>
      <c r="AQ12" s="694"/>
      <c r="AR12" s="694"/>
      <c r="AS12" s="694"/>
      <c r="AT12" s="694"/>
      <c r="AU12" s="694"/>
      <c r="AV12" s="694"/>
      <c r="AW12" s="694"/>
      <c r="AX12" s="694"/>
      <c r="AY12" s="694"/>
      <c r="AZ12" s="694"/>
      <c r="BA12" s="694"/>
      <c r="BB12" s="694"/>
      <c r="BC12" s="694"/>
      <c r="BD12" s="694"/>
      <c r="BE12" s="694"/>
      <c r="BF12" s="694"/>
      <c r="BG12" s="694"/>
      <c r="BH12" s="694"/>
      <c r="BI12" s="694"/>
      <c r="BJ12" s="694"/>
      <c r="BK12" s="694"/>
      <c r="BL12" s="694"/>
      <c r="BM12" s="694"/>
      <c r="BN12" s="694"/>
      <c r="BO12" s="694"/>
      <c r="BP12" s="694"/>
      <c r="BQ12" s="694"/>
      <c r="BR12" s="694"/>
      <c r="BS12" s="694"/>
      <c r="BT12" s="694"/>
      <c r="BU12" s="694"/>
      <c r="BV12" s="694"/>
      <c r="BW12" s="694"/>
      <c r="BX12" s="694"/>
      <c r="BY12" s="694"/>
      <c r="BZ12" s="694"/>
      <c r="CA12" s="694"/>
      <c r="CB12" s="694"/>
      <c r="CC12" s="694"/>
      <c r="CD12" s="694"/>
      <c r="CE12" s="694"/>
      <c r="CF12" s="694"/>
      <c r="CG12" s="694"/>
      <c r="CH12" s="694"/>
      <c r="CI12" s="694"/>
      <c r="CJ12" s="694"/>
    </row>
    <row r="13" spans="1:88" s="131" customFormat="1" ht="24.75" customHeight="1" thickBot="1">
      <c r="A13" s="691"/>
      <c r="B13" s="691"/>
      <c r="C13" s="398" t="s">
        <v>0</v>
      </c>
      <c r="D13" s="399" t="s">
        <v>0</v>
      </c>
      <c r="E13" s="400"/>
      <c r="F13" s="399"/>
      <c r="G13" s="401" t="s">
        <v>0</v>
      </c>
      <c r="H13" s="400"/>
      <c r="I13" s="399" t="s">
        <v>0</v>
      </c>
      <c r="J13" s="401" t="s">
        <v>0</v>
      </c>
      <c r="K13" s="400"/>
      <c r="L13" s="399" t="s">
        <v>0</v>
      </c>
      <c r="M13" s="401" t="s">
        <v>0</v>
      </c>
      <c r="N13" s="691"/>
      <c r="O13" s="691"/>
      <c r="P13" s="144"/>
      <c r="Q13" s="145"/>
      <c r="R13" s="145"/>
      <c r="S13" s="146"/>
      <c r="T13" s="691"/>
      <c r="U13" s="144"/>
      <c r="V13" s="145"/>
      <c r="W13" s="145"/>
      <c r="X13" s="143">
        <f>W13*V13</f>
        <v>0</v>
      </c>
      <c r="Y13" s="691"/>
      <c r="Z13" s="144"/>
      <c r="AA13" s="145"/>
      <c r="AB13" s="145"/>
      <c r="AC13" s="146"/>
      <c r="AD13" s="691"/>
      <c r="AE13" s="691"/>
      <c r="AF13" s="694"/>
      <c r="AG13" s="694"/>
      <c r="AH13" s="694"/>
      <c r="AI13" s="694"/>
      <c r="AJ13" s="694"/>
      <c r="AK13" s="694"/>
      <c r="AL13" s="694"/>
      <c r="AM13" s="694"/>
      <c r="AN13" s="694"/>
      <c r="AO13" s="694"/>
      <c r="AP13" s="694"/>
      <c r="AQ13" s="694"/>
      <c r="AR13" s="694"/>
      <c r="AS13" s="694"/>
      <c r="AT13" s="694"/>
      <c r="AU13" s="694"/>
      <c r="AV13" s="694"/>
      <c r="AW13" s="694"/>
      <c r="AX13" s="694"/>
      <c r="AY13" s="694"/>
      <c r="AZ13" s="694"/>
      <c r="BA13" s="694"/>
      <c r="BB13" s="694"/>
      <c r="BC13" s="694"/>
      <c r="BD13" s="694"/>
      <c r="BE13" s="694"/>
      <c r="BF13" s="694"/>
      <c r="BG13" s="694"/>
      <c r="BH13" s="694"/>
      <c r="BI13" s="694"/>
      <c r="BJ13" s="694"/>
      <c r="BK13" s="694"/>
      <c r="BL13" s="694"/>
      <c r="BM13" s="694"/>
      <c r="BN13" s="694"/>
      <c r="BO13" s="694"/>
      <c r="BP13" s="694"/>
      <c r="BQ13" s="694"/>
      <c r="BR13" s="694"/>
      <c r="BS13" s="694"/>
      <c r="BT13" s="694"/>
      <c r="BU13" s="694"/>
      <c r="BV13" s="694"/>
      <c r="BW13" s="694"/>
      <c r="BX13" s="694"/>
      <c r="BY13" s="694"/>
      <c r="BZ13" s="694"/>
      <c r="CA13" s="694"/>
      <c r="CB13" s="694"/>
      <c r="CC13" s="694"/>
      <c r="CD13" s="694"/>
      <c r="CE13" s="694"/>
      <c r="CF13" s="694"/>
      <c r="CG13" s="694"/>
      <c r="CH13" s="694"/>
      <c r="CI13" s="694"/>
      <c r="CJ13" s="694"/>
    </row>
    <row r="14" spans="1:31" s="601" customFormat="1" ht="30.75" customHeight="1" thickBot="1">
      <c r="A14" s="46"/>
      <c r="B14" s="46"/>
      <c r="C14" s="710"/>
      <c r="D14" s="703"/>
      <c r="E14" s="703"/>
      <c r="F14" s="703"/>
      <c r="G14" s="703"/>
      <c r="H14" s="703"/>
      <c r="I14" s="703"/>
      <c r="J14" s="703"/>
      <c r="K14" s="703"/>
      <c r="L14" s="703"/>
      <c r="M14" s="703"/>
      <c r="N14" s="46"/>
      <c r="O14" s="46"/>
      <c r="P14" s="46"/>
      <c r="Q14" s="46"/>
      <c r="R14" s="46"/>
      <c r="S14" s="714">
        <f>SUM(S10:S13)</f>
        <v>-35</v>
      </c>
      <c r="T14" s="695"/>
      <c r="U14" s="695"/>
      <c r="V14" s="704"/>
      <c r="W14" s="704"/>
      <c r="X14" s="714">
        <f>SUM(X10:X13)</f>
        <v>-45</v>
      </c>
      <c r="Y14" s="695"/>
      <c r="Z14" s="695"/>
      <c r="AA14" s="704"/>
      <c r="AB14" s="704"/>
      <c r="AC14" s="714">
        <f>SUM(AC10:AC13)</f>
        <v>-8</v>
      </c>
      <c r="AD14" s="46"/>
      <c r="AE14" s="46"/>
    </row>
    <row r="15" spans="1:88" s="291" customFormat="1" ht="47.25" customHeight="1" thickBot="1">
      <c r="A15" s="691"/>
      <c r="B15" s="695"/>
      <c r="C15" s="391" t="s">
        <v>92</v>
      </c>
      <c r="D15" s="402" t="s">
        <v>93</v>
      </c>
      <c r="E15" s="403" t="s">
        <v>94</v>
      </c>
      <c r="F15" s="404" t="s">
        <v>95</v>
      </c>
      <c r="G15" s="405" t="s">
        <v>250</v>
      </c>
      <c r="H15" s="403" t="s">
        <v>94</v>
      </c>
      <c r="I15" s="404" t="s">
        <v>96</v>
      </c>
      <c r="J15" s="405" t="s">
        <v>250</v>
      </c>
      <c r="K15" s="403" t="s">
        <v>94</v>
      </c>
      <c r="L15" s="404" t="s">
        <v>96</v>
      </c>
      <c r="M15" s="405" t="s">
        <v>250</v>
      </c>
      <c r="N15" s="695"/>
      <c r="O15" s="695"/>
      <c r="P15" s="695"/>
      <c r="Q15" s="695"/>
      <c r="R15" s="695"/>
      <c r="S15" s="695"/>
      <c r="T15" s="695"/>
      <c r="U15" s="695"/>
      <c r="V15" s="695"/>
      <c r="W15" s="695"/>
      <c r="X15" s="695"/>
      <c r="Y15" s="695"/>
      <c r="Z15" s="695"/>
      <c r="AA15" s="695"/>
      <c r="AB15" s="695"/>
      <c r="AC15" s="695"/>
      <c r="AD15" s="691"/>
      <c r="AE15" s="691"/>
      <c r="AF15" s="694"/>
      <c r="AG15" s="694"/>
      <c r="AH15" s="694"/>
      <c r="AI15" s="694"/>
      <c r="AJ15" s="694"/>
      <c r="AK15" s="694"/>
      <c r="AL15" s="694"/>
      <c r="AM15" s="694"/>
      <c r="AN15" s="694"/>
      <c r="AO15" s="694"/>
      <c r="AP15" s="694"/>
      <c r="AQ15" s="694"/>
      <c r="AR15" s="694"/>
      <c r="AS15" s="694"/>
      <c r="AT15" s="694"/>
      <c r="AU15" s="694"/>
      <c r="AV15" s="694"/>
      <c r="AW15" s="694"/>
      <c r="AX15" s="694"/>
      <c r="AY15" s="694"/>
      <c r="AZ15" s="694"/>
      <c r="BA15" s="694"/>
      <c r="BB15" s="694"/>
      <c r="BC15" s="694"/>
      <c r="BD15" s="694"/>
      <c r="BE15" s="694"/>
      <c r="BF15" s="694"/>
      <c r="BG15" s="694"/>
      <c r="BH15" s="694"/>
      <c r="BI15" s="694"/>
      <c r="BJ15" s="694"/>
      <c r="BK15" s="694"/>
      <c r="BL15" s="694"/>
      <c r="BM15" s="694"/>
      <c r="BN15" s="694"/>
      <c r="BO15" s="694"/>
      <c r="BP15" s="694"/>
      <c r="BQ15" s="694"/>
      <c r="BR15" s="694"/>
      <c r="BS15" s="694"/>
      <c r="BT15" s="694"/>
      <c r="BU15" s="694"/>
      <c r="BV15" s="694"/>
      <c r="BW15" s="694"/>
      <c r="BX15" s="694"/>
      <c r="BY15" s="694"/>
      <c r="BZ15" s="694"/>
      <c r="CA15" s="694"/>
      <c r="CB15" s="694"/>
      <c r="CC15" s="694"/>
      <c r="CD15" s="694"/>
      <c r="CE15" s="694"/>
      <c r="CF15" s="694"/>
      <c r="CG15" s="694"/>
      <c r="CH15" s="694"/>
      <c r="CI15" s="694"/>
      <c r="CJ15" s="694"/>
    </row>
    <row r="16" spans="1:88" s="132" customFormat="1" ht="44.25" customHeight="1">
      <c r="A16" s="709"/>
      <c r="B16" s="709"/>
      <c r="C16" s="408" t="s">
        <v>97</v>
      </c>
      <c r="D16" s="409">
        <v>25</v>
      </c>
      <c r="E16" s="410"/>
      <c r="F16" s="411">
        <v>5</v>
      </c>
      <c r="G16" s="412">
        <f>F16*$D16</f>
        <v>125</v>
      </c>
      <c r="H16" s="410"/>
      <c r="I16" s="413">
        <v>4</v>
      </c>
      <c r="J16" s="412">
        <f aca="true" t="shared" si="0" ref="J16:J31">I16*$D16</f>
        <v>100</v>
      </c>
      <c r="K16" s="410"/>
      <c r="L16" s="411">
        <v>4</v>
      </c>
      <c r="M16" s="412">
        <f aca="true" t="shared" si="1" ref="M16:M31">L16*$D16</f>
        <v>100</v>
      </c>
      <c r="N16" s="708"/>
      <c r="O16" s="711"/>
      <c r="P16" s="711"/>
      <c r="Q16" s="711"/>
      <c r="R16" s="711"/>
      <c r="S16" s="711"/>
      <c r="T16" s="711"/>
      <c r="U16" s="711"/>
      <c r="V16" s="711"/>
      <c r="W16" s="711"/>
      <c r="X16" s="711"/>
      <c r="Y16" s="711"/>
      <c r="Z16" s="711"/>
      <c r="AA16" s="711"/>
      <c r="AB16" s="711"/>
      <c r="AC16" s="711"/>
      <c r="AD16" s="711"/>
      <c r="AE16" s="711"/>
      <c r="AF16" s="711"/>
      <c r="AG16" s="711"/>
      <c r="AH16" s="711"/>
      <c r="AI16" s="711"/>
      <c r="AJ16" s="711"/>
      <c r="AK16" s="711"/>
      <c r="AL16" s="711"/>
      <c r="AM16" s="711"/>
      <c r="AN16" s="711"/>
      <c r="AO16" s="711"/>
      <c r="AP16" s="711"/>
      <c r="AQ16" s="711"/>
      <c r="AR16" s="711"/>
      <c r="AS16" s="711"/>
      <c r="AT16" s="711"/>
      <c r="AU16" s="711"/>
      <c r="AV16" s="711"/>
      <c r="AW16" s="711"/>
      <c r="AX16" s="711"/>
      <c r="AY16" s="711"/>
      <c r="AZ16" s="711"/>
      <c r="BA16" s="711"/>
      <c r="BB16" s="711"/>
      <c r="BC16" s="711"/>
      <c r="BD16" s="711"/>
      <c r="BE16" s="711"/>
      <c r="BF16" s="711"/>
      <c r="BG16" s="711"/>
      <c r="BH16" s="711"/>
      <c r="BI16" s="711"/>
      <c r="BJ16" s="711"/>
      <c r="BK16" s="711"/>
      <c r="BL16" s="711"/>
      <c r="BM16" s="711"/>
      <c r="BN16" s="711"/>
      <c r="BO16" s="711"/>
      <c r="BP16" s="711"/>
      <c r="BQ16" s="711"/>
      <c r="BR16" s="711"/>
      <c r="BS16" s="711"/>
      <c r="BT16" s="711"/>
      <c r="BU16" s="711"/>
      <c r="BV16" s="711"/>
      <c r="BW16" s="711"/>
      <c r="BX16" s="711"/>
      <c r="BY16" s="711"/>
      <c r="BZ16" s="711"/>
      <c r="CA16" s="711"/>
      <c r="CB16" s="711"/>
      <c r="CC16" s="711"/>
      <c r="CD16" s="711"/>
      <c r="CE16" s="711"/>
      <c r="CF16" s="711"/>
      <c r="CG16" s="711"/>
      <c r="CH16" s="711"/>
      <c r="CI16" s="711"/>
      <c r="CJ16" s="711"/>
    </row>
    <row r="17" spans="1:88" s="132" customFormat="1" ht="44.25" customHeight="1">
      <c r="A17" s="709"/>
      <c r="B17" s="709"/>
      <c r="C17" s="408" t="s">
        <v>98</v>
      </c>
      <c r="D17" s="409">
        <v>10</v>
      </c>
      <c r="E17" s="414"/>
      <c r="F17" s="415">
        <v>5</v>
      </c>
      <c r="G17" s="412">
        <f aca="true" t="shared" si="2" ref="G17:G31">F17*D17</f>
        <v>50</v>
      </c>
      <c r="H17" s="414"/>
      <c r="I17" s="415">
        <v>4</v>
      </c>
      <c r="J17" s="412">
        <f t="shared" si="0"/>
        <v>40</v>
      </c>
      <c r="K17" s="414"/>
      <c r="L17" s="415">
        <v>3</v>
      </c>
      <c r="M17" s="412">
        <f t="shared" si="1"/>
        <v>30</v>
      </c>
      <c r="N17" s="708"/>
      <c r="O17" s="711"/>
      <c r="P17" s="711"/>
      <c r="Q17" s="711"/>
      <c r="R17" s="711"/>
      <c r="S17" s="711"/>
      <c r="T17" s="711"/>
      <c r="U17" s="711"/>
      <c r="V17" s="711"/>
      <c r="W17" s="711"/>
      <c r="X17" s="711"/>
      <c r="Y17" s="711"/>
      <c r="Z17" s="711"/>
      <c r="AA17" s="711"/>
      <c r="AB17" s="711"/>
      <c r="AC17" s="711"/>
      <c r="AD17" s="711"/>
      <c r="AE17" s="711"/>
      <c r="AF17" s="711"/>
      <c r="AG17" s="711"/>
      <c r="AH17" s="711"/>
      <c r="AI17" s="711"/>
      <c r="AJ17" s="711"/>
      <c r="AK17" s="711"/>
      <c r="AL17" s="711"/>
      <c r="AM17" s="711"/>
      <c r="AN17" s="711"/>
      <c r="AO17" s="711"/>
      <c r="AP17" s="711"/>
      <c r="AQ17" s="711"/>
      <c r="AR17" s="711"/>
      <c r="AS17" s="711"/>
      <c r="AT17" s="711"/>
      <c r="AU17" s="711"/>
      <c r="AV17" s="711"/>
      <c r="AW17" s="711"/>
      <c r="AX17" s="711"/>
      <c r="AY17" s="711"/>
      <c r="AZ17" s="711"/>
      <c r="BA17" s="711"/>
      <c r="BB17" s="711"/>
      <c r="BC17" s="711"/>
      <c r="BD17" s="711"/>
      <c r="BE17" s="711"/>
      <c r="BF17" s="711"/>
      <c r="BG17" s="711"/>
      <c r="BH17" s="711"/>
      <c r="BI17" s="711"/>
      <c r="BJ17" s="711"/>
      <c r="BK17" s="711"/>
      <c r="BL17" s="711"/>
      <c r="BM17" s="711"/>
      <c r="BN17" s="711"/>
      <c r="BO17" s="711"/>
      <c r="BP17" s="711"/>
      <c r="BQ17" s="711"/>
      <c r="BR17" s="711"/>
      <c r="BS17" s="711"/>
      <c r="BT17" s="711"/>
      <c r="BU17" s="711"/>
      <c r="BV17" s="711"/>
      <c r="BW17" s="711"/>
      <c r="BX17" s="711"/>
      <c r="BY17" s="711"/>
      <c r="BZ17" s="711"/>
      <c r="CA17" s="711"/>
      <c r="CB17" s="711"/>
      <c r="CC17" s="711"/>
      <c r="CD17" s="711"/>
      <c r="CE17" s="711"/>
      <c r="CF17" s="711"/>
      <c r="CG17" s="711"/>
      <c r="CH17" s="711"/>
      <c r="CI17" s="711"/>
      <c r="CJ17" s="711"/>
    </row>
    <row r="18" spans="1:88" s="132" customFormat="1" ht="44.25" customHeight="1">
      <c r="A18" s="709"/>
      <c r="B18" s="709"/>
      <c r="C18" s="408" t="s">
        <v>99</v>
      </c>
      <c r="D18" s="409">
        <v>5</v>
      </c>
      <c r="E18" s="414"/>
      <c r="F18" s="415">
        <v>5</v>
      </c>
      <c r="G18" s="412">
        <f t="shared" si="2"/>
        <v>25</v>
      </c>
      <c r="H18" s="414"/>
      <c r="I18" s="415">
        <v>3</v>
      </c>
      <c r="J18" s="412">
        <f t="shared" si="0"/>
        <v>15</v>
      </c>
      <c r="K18" s="414"/>
      <c r="L18" s="415">
        <v>4</v>
      </c>
      <c r="M18" s="412">
        <f t="shared" si="1"/>
        <v>20</v>
      </c>
      <c r="N18" s="708"/>
      <c r="O18" s="711"/>
      <c r="P18" s="711"/>
      <c r="Q18" s="711"/>
      <c r="R18" s="711"/>
      <c r="S18" s="711"/>
      <c r="T18" s="711"/>
      <c r="U18" s="711"/>
      <c r="V18" s="711"/>
      <c r="W18" s="711"/>
      <c r="X18" s="711"/>
      <c r="Y18" s="711"/>
      <c r="Z18" s="711"/>
      <c r="AA18" s="711"/>
      <c r="AB18" s="711"/>
      <c r="AC18" s="711"/>
      <c r="AD18" s="711"/>
      <c r="AE18" s="711"/>
      <c r="AF18" s="711"/>
      <c r="AG18" s="711"/>
      <c r="AH18" s="711"/>
      <c r="AI18" s="711"/>
      <c r="AJ18" s="711"/>
      <c r="AK18" s="711"/>
      <c r="AL18" s="711"/>
      <c r="AM18" s="711"/>
      <c r="AN18" s="711"/>
      <c r="AO18" s="711"/>
      <c r="AP18" s="711"/>
      <c r="AQ18" s="711"/>
      <c r="AR18" s="711"/>
      <c r="AS18" s="711"/>
      <c r="AT18" s="711"/>
      <c r="AU18" s="711"/>
      <c r="AV18" s="711"/>
      <c r="AW18" s="711"/>
      <c r="AX18" s="711"/>
      <c r="AY18" s="711"/>
      <c r="AZ18" s="711"/>
      <c r="BA18" s="711"/>
      <c r="BB18" s="711"/>
      <c r="BC18" s="711"/>
      <c r="BD18" s="711"/>
      <c r="BE18" s="711"/>
      <c r="BF18" s="711"/>
      <c r="BG18" s="711"/>
      <c r="BH18" s="711"/>
      <c r="BI18" s="711"/>
      <c r="BJ18" s="711"/>
      <c r="BK18" s="711"/>
      <c r="BL18" s="711"/>
      <c r="BM18" s="711"/>
      <c r="BN18" s="711"/>
      <c r="BO18" s="711"/>
      <c r="BP18" s="711"/>
      <c r="BQ18" s="711"/>
      <c r="BR18" s="711"/>
      <c r="BS18" s="711"/>
      <c r="BT18" s="711"/>
      <c r="BU18" s="711"/>
      <c r="BV18" s="711"/>
      <c r="BW18" s="711"/>
      <c r="BX18" s="711"/>
      <c r="BY18" s="711"/>
      <c r="BZ18" s="711"/>
      <c r="CA18" s="711"/>
      <c r="CB18" s="711"/>
      <c r="CC18" s="711"/>
      <c r="CD18" s="711"/>
      <c r="CE18" s="711"/>
      <c r="CF18" s="711"/>
      <c r="CG18" s="711"/>
      <c r="CH18" s="711"/>
      <c r="CI18" s="711"/>
      <c r="CJ18" s="711"/>
    </row>
    <row r="19" spans="1:88" s="132" customFormat="1" ht="44.25" customHeight="1">
      <c r="A19" s="709"/>
      <c r="B19" s="709"/>
      <c r="C19" s="408" t="s">
        <v>100</v>
      </c>
      <c r="D19" s="409">
        <v>5</v>
      </c>
      <c r="E19" s="414"/>
      <c r="F19" s="415">
        <v>4</v>
      </c>
      <c r="G19" s="412">
        <f t="shared" si="2"/>
        <v>20</v>
      </c>
      <c r="H19" s="414"/>
      <c r="I19" s="415">
        <v>5</v>
      </c>
      <c r="J19" s="412">
        <f t="shared" si="0"/>
        <v>25</v>
      </c>
      <c r="K19" s="414"/>
      <c r="L19" s="415">
        <v>3</v>
      </c>
      <c r="M19" s="412">
        <f t="shared" si="1"/>
        <v>15</v>
      </c>
      <c r="N19" s="708"/>
      <c r="O19" s="711"/>
      <c r="P19" s="711"/>
      <c r="Q19" s="711"/>
      <c r="R19" s="711"/>
      <c r="S19" s="711"/>
      <c r="T19" s="711"/>
      <c r="U19" s="711"/>
      <c r="V19" s="711"/>
      <c r="W19" s="711"/>
      <c r="X19" s="711"/>
      <c r="Y19" s="711"/>
      <c r="Z19" s="711"/>
      <c r="AA19" s="711"/>
      <c r="AB19" s="711"/>
      <c r="AC19" s="711"/>
      <c r="AD19" s="711"/>
      <c r="AE19" s="711"/>
      <c r="AF19" s="711"/>
      <c r="AG19" s="711"/>
      <c r="AH19" s="711"/>
      <c r="AI19" s="711"/>
      <c r="AJ19" s="711"/>
      <c r="AK19" s="711"/>
      <c r="AL19" s="711"/>
      <c r="AM19" s="711"/>
      <c r="AN19" s="711"/>
      <c r="AO19" s="711"/>
      <c r="AP19" s="711"/>
      <c r="AQ19" s="711"/>
      <c r="AR19" s="711"/>
      <c r="AS19" s="711"/>
      <c r="AT19" s="711"/>
      <c r="AU19" s="711"/>
      <c r="AV19" s="711"/>
      <c r="AW19" s="711"/>
      <c r="AX19" s="711"/>
      <c r="AY19" s="711"/>
      <c r="AZ19" s="711"/>
      <c r="BA19" s="711"/>
      <c r="BB19" s="711"/>
      <c r="BC19" s="711"/>
      <c r="BD19" s="711"/>
      <c r="BE19" s="711"/>
      <c r="BF19" s="711"/>
      <c r="BG19" s="711"/>
      <c r="BH19" s="711"/>
      <c r="BI19" s="711"/>
      <c r="BJ19" s="711"/>
      <c r="BK19" s="711"/>
      <c r="BL19" s="711"/>
      <c r="BM19" s="711"/>
      <c r="BN19" s="711"/>
      <c r="BO19" s="711"/>
      <c r="BP19" s="711"/>
      <c r="BQ19" s="711"/>
      <c r="BR19" s="711"/>
      <c r="BS19" s="711"/>
      <c r="BT19" s="711"/>
      <c r="BU19" s="711"/>
      <c r="BV19" s="711"/>
      <c r="BW19" s="711"/>
      <c r="BX19" s="711"/>
      <c r="BY19" s="711"/>
      <c r="BZ19" s="711"/>
      <c r="CA19" s="711"/>
      <c r="CB19" s="711"/>
      <c r="CC19" s="711"/>
      <c r="CD19" s="711"/>
      <c r="CE19" s="711"/>
      <c r="CF19" s="711"/>
      <c r="CG19" s="711"/>
      <c r="CH19" s="711"/>
      <c r="CI19" s="711"/>
      <c r="CJ19" s="711"/>
    </row>
    <row r="20" spans="1:88" s="132" customFormat="1" ht="44.25" customHeight="1">
      <c r="A20" s="709"/>
      <c r="B20" s="709"/>
      <c r="C20" s="408" t="s">
        <v>101</v>
      </c>
      <c r="D20" s="409">
        <v>15</v>
      </c>
      <c r="E20" s="414"/>
      <c r="F20" s="415">
        <v>0</v>
      </c>
      <c r="G20" s="412">
        <f t="shared" si="2"/>
        <v>0</v>
      </c>
      <c r="H20" s="414"/>
      <c r="I20" s="415">
        <v>3</v>
      </c>
      <c r="J20" s="412">
        <f t="shared" si="0"/>
        <v>45</v>
      </c>
      <c r="K20" s="414"/>
      <c r="L20" s="415">
        <v>5</v>
      </c>
      <c r="M20" s="412">
        <f t="shared" si="1"/>
        <v>75</v>
      </c>
      <c r="N20" s="708"/>
      <c r="O20" s="711"/>
      <c r="P20" s="711"/>
      <c r="Q20" s="711"/>
      <c r="R20" s="711"/>
      <c r="S20" s="711"/>
      <c r="T20" s="711"/>
      <c r="U20" s="711"/>
      <c r="V20" s="711"/>
      <c r="W20" s="711"/>
      <c r="X20" s="711"/>
      <c r="Y20" s="711"/>
      <c r="Z20" s="711"/>
      <c r="AA20" s="711"/>
      <c r="AB20" s="711"/>
      <c r="AC20" s="711"/>
      <c r="AD20" s="711"/>
      <c r="AE20" s="711"/>
      <c r="AF20" s="711"/>
      <c r="AG20" s="711"/>
      <c r="AH20" s="711"/>
      <c r="AI20" s="711"/>
      <c r="AJ20" s="711"/>
      <c r="AK20" s="711"/>
      <c r="AL20" s="711"/>
      <c r="AM20" s="711"/>
      <c r="AN20" s="711"/>
      <c r="AO20" s="711"/>
      <c r="AP20" s="711"/>
      <c r="AQ20" s="711"/>
      <c r="AR20" s="711"/>
      <c r="AS20" s="711"/>
      <c r="AT20" s="711"/>
      <c r="AU20" s="711"/>
      <c r="AV20" s="711"/>
      <c r="AW20" s="711"/>
      <c r="AX20" s="711"/>
      <c r="AY20" s="711"/>
      <c r="AZ20" s="711"/>
      <c r="BA20" s="711"/>
      <c r="BB20" s="711"/>
      <c r="BC20" s="711"/>
      <c r="BD20" s="711"/>
      <c r="BE20" s="711"/>
      <c r="BF20" s="711"/>
      <c r="BG20" s="711"/>
      <c r="BH20" s="711"/>
      <c r="BI20" s="711"/>
      <c r="BJ20" s="711"/>
      <c r="BK20" s="711"/>
      <c r="BL20" s="711"/>
      <c r="BM20" s="711"/>
      <c r="BN20" s="711"/>
      <c r="BO20" s="711"/>
      <c r="BP20" s="711"/>
      <c r="BQ20" s="711"/>
      <c r="BR20" s="711"/>
      <c r="BS20" s="711"/>
      <c r="BT20" s="711"/>
      <c r="BU20" s="711"/>
      <c r="BV20" s="711"/>
      <c r="BW20" s="711"/>
      <c r="BX20" s="711"/>
      <c r="BY20" s="711"/>
      <c r="BZ20" s="711"/>
      <c r="CA20" s="711"/>
      <c r="CB20" s="711"/>
      <c r="CC20" s="711"/>
      <c r="CD20" s="711"/>
      <c r="CE20" s="711"/>
      <c r="CF20" s="711"/>
      <c r="CG20" s="711"/>
      <c r="CH20" s="711"/>
      <c r="CI20" s="711"/>
      <c r="CJ20" s="711"/>
    </row>
    <row r="21" spans="1:88" s="132" customFormat="1" ht="44.25" customHeight="1">
      <c r="A21" s="709"/>
      <c r="B21" s="709"/>
      <c r="C21" s="408" t="s">
        <v>102</v>
      </c>
      <c r="D21" s="409">
        <v>25</v>
      </c>
      <c r="E21" s="414"/>
      <c r="F21" s="415">
        <v>1</v>
      </c>
      <c r="G21" s="412">
        <f t="shared" si="2"/>
        <v>25</v>
      </c>
      <c r="H21" s="414"/>
      <c r="I21" s="415">
        <v>5</v>
      </c>
      <c r="J21" s="412">
        <f t="shared" si="0"/>
        <v>125</v>
      </c>
      <c r="K21" s="414"/>
      <c r="L21" s="415">
        <v>3</v>
      </c>
      <c r="M21" s="412">
        <f t="shared" si="1"/>
        <v>75</v>
      </c>
      <c r="N21" s="708"/>
      <c r="O21" s="711"/>
      <c r="P21" s="711"/>
      <c r="Q21" s="711"/>
      <c r="R21" s="711"/>
      <c r="S21" s="711"/>
      <c r="T21" s="711"/>
      <c r="U21" s="711"/>
      <c r="V21" s="711"/>
      <c r="W21" s="711"/>
      <c r="X21" s="711"/>
      <c r="Y21" s="711"/>
      <c r="Z21" s="711"/>
      <c r="AA21" s="711"/>
      <c r="AB21" s="711"/>
      <c r="AC21" s="711"/>
      <c r="AD21" s="711"/>
      <c r="AE21" s="711"/>
      <c r="AF21" s="711"/>
      <c r="AG21" s="711"/>
      <c r="AH21" s="711"/>
      <c r="AI21" s="711"/>
      <c r="AJ21" s="711"/>
      <c r="AK21" s="711"/>
      <c r="AL21" s="711"/>
      <c r="AM21" s="711"/>
      <c r="AN21" s="711"/>
      <c r="AO21" s="711"/>
      <c r="AP21" s="711"/>
      <c r="AQ21" s="711"/>
      <c r="AR21" s="711"/>
      <c r="AS21" s="711"/>
      <c r="AT21" s="711"/>
      <c r="AU21" s="711"/>
      <c r="AV21" s="711"/>
      <c r="AW21" s="711"/>
      <c r="AX21" s="711"/>
      <c r="AY21" s="711"/>
      <c r="AZ21" s="711"/>
      <c r="BA21" s="711"/>
      <c r="BB21" s="711"/>
      <c r="BC21" s="711"/>
      <c r="BD21" s="711"/>
      <c r="BE21" s="711"/>
      <c r="BF21" s="711"/>
      <c r="BG21" s="711"/>
      <c r="BH21" s="711"/>
      <c r="BI21" s="711"/>
      <c r="BJ21" s="711"/>
      <c r="BK21" s="711"/>
      <c r="BL21" s="711"/>
      <c r="BM21" s="711"/>
      <c r="BN21" s="711"/>
      <c r="BO21" s="711"/>
      <c r="BP21" s="711"/>
      <c r="BQ21" s="711"/>
      <c r="BR21" s="711"/>
      <c r="BS21" s="711"/>
      <c r="BT21" s="711"/>
      <c r="BU21" s="711"/>
      <c r="BV21" s="711"/>
      <c r="BW21" s="711"/>
      <c r="BX21" s="711"/>
      <c r="BY21" s="711"/>
      <c r="BZ21" s="711"/>
      <c r="CA21" s="711"/>
      <c r="CB21" s="711"/>
      <c r="CC21" s="711"/>
      <c r="CD21" s="711"/>
      <c r="CE21" s="711"/>
      <c r="CF21" s="711"/>
      <c r="CG21" s="711"/>
      <c r="CH21" s="711"/>
      <c r="CI21" s="711"/>
      <c r="CJ21" s="711"/>
    </row>
    <row r="22" spans="1:88" s="132" customFormat="1" ht="44.25" customHeight="1">
      <c r="A22" s="709"/>
      <c r="B22" s="709"/>
      <c r="C22" s="408" t="s">
        <v>103</v>
      </c>
      <c r="D22" s="409">
        <v>10</v>
      </c>
      <c r="E22" s="414"/>
      <c r="F22" s="415">
        <v>3</v>
      </c>
      <c r="G22" s="412">
        <f t="shared" si="2"/>
        <v>30</v>
      </c>
      <c r="H22" s="414"/>
      <c r="I22" s="415">
        <v>5</v>
      </c>
      <c r="J22" s="412">
        <f t="shared" si="0"/>
        <v>50</v>
      </c>
      <c r="K22" s="414"/>
      <c r="L22" s="415">
        <v>3</v>
      </c>
      <c r="M22" s="412">
        <f t="shared" si="1"/>
        <v>30</v>
      </c>
      <c r="N22" s="708"/>
      <c r="O22" s="711"/>
      <c r="P22" s="711"/>
      <c r="Q22" s="711"/>
      <c r="R22" s="711"/>
      <c r="S22" s="711"/>
      <c r="T22" s="711"/>
      <c r="U22" s="711"/>
      <c r="V22" s="711"/>
      <c r="W22" s="711"/>
      <c r="X22" s="711"/>
      <c r="Y22" s="711"/>
      <c r="Z22" s="711"/>
      <c r="AA22" s="711"/>
      <c r="AB22" s="711"/>
      <c r="AC22" s="711"/>
      <c r="AD22" s="711"/>
      <c r="AE22" s="711"/>
      <c r="AF22" s="711"/>
      <c r="AG22" s="711"/>
      <c r="AH22" s="711"/>
      <c r="AI22" s="711"/>
      <c r="AJ22" s="711"/>
      <c r="AK22" s="711"/>
      <c r="AL22" s="711"/>
      <c r="AM22" s="711"/>
      <c r="AN22" s="711"/>
      <c r="AO22" s="711"/>
      <c r="AP22" s="711"/>
      <c r="AQ22" s="711"/>
      <c r="AR22" s="711"/>
      <c r="AS22" s="711"/>
      <c r="AT22" s="711"/>
      <c r="AU22" s="711"/>
      <c r="AV22" s="711"/>
      <c r="AW22" s="711"/>
      <c r="AX22" s="711"/>
      <c r="AY22" s="711"/>
      <c r="AZ22" s="711"/>
      <c r="BA22" s="711"/>
      <c r="BB22" s="711"/>
      <c r="BC22" s="711"/>
      <c r="BD22" s="711"/>
      <c r="BE22" s="711"/>
      <c r="BF22" s="711"/>
      <c r="BG22" s="711"/>
      <c r="BH22" s="711"/>
      <c r="BI22" s="711"/>
      <c r="BJ22" s="711"/>
      <c r="BK22" s="711"/>
      <c r="BL22" s="711"/>
      <c r="BM22" s="711"/>
      <c r="BN22" s="711"/>
      <c r="BO22" s="711"/>
      <c r="BP22" s="711"/>
      <c r="BQ22" s="711"/>
      <c r="BR22" s="711"/>
      <c r="BS22" s="711"/>
      <c r="BT22" s="711"/>
      <c r="BU22" s="711"/>
      <c r="BV22" s="711"/>
      <c r="BW22" s="711"/>
      <c r="BX22" s="711"/>
      <c r="BY22" s="711"/>
      <c r="BZ22" s="711"/>
      <c r="CA22" s="711"/>
      <c r="CB22" s="711"/>
      <c r="CC22" s="711"/>
      <c r="CD22" s="711"/>
      <c r="CE22" s="711"/>
      <c r="CF22" s="711"/>
      <c r="CG22" s="711"/>
      <c r="CH22" s="711"/>
      <c r="CI22" s="711"/>
      <c r="CJ22" s="711"/>
    </row>
    <row r="23" spans="1:88" s="132" customFormat="1" ht="44.25" customHeight="1">
      <c r="A23" s="709"/>
      <c r="B23" s="709"/>
      <c r="C23" s="408" t="s">
        <v>104</v>
      </c>
      <c r="D23" s="409">
        <v>5</v>
      </c>
      <c r="E23" s="414"/>
      <c r="F23" s="415">
        <v>5</v>
      </c>
      <c r="G23" s="412">
        <f t="shared" si="2"/>
        <v>25</v>
      </c>
      <c r="H23" s="414"/>
      <c r="I23" s="415">
        <v>3</v>
      </c>
      <c r="J23" s="412">
        <f t="shared" si="0"/>
        <v>15</v>
      </c>
      <c r="K23" s="414"/>
      <c r="L23" s="415">
        <v>4</v>
      </c>
      <c r="M23" s="412">
        <f t="shared" si="1"/>
        <v>20</v>
      </c>
      <c r="N23" s="708"/>
      <c r="O23" s="711"/>
      <c r="P23" s="711"/>
      <c r="Q23" s="711"/>
      <c r="R23" s="711"/>
      <c r="S23" s="711"/>
      <c r="T23" s="711"/>
      <c r="U23" s="711"/>
      <c r="V23" s="711"/>
      <c r="W23" s="711"/>
      <c r="X23" s="711"/>
      <c r="Y23" s="711"/>
      <c r="Z23" s="711"/>
      <c r="AA23" s="711"/>
      <c r="AB23" s="711"/>
      <c r="AC23" s="711"/>
      <c r="AD23" s="711"/>
      <c r="AE23" s="711"/>
      <c r="AF23" s="711"/>
      <c r="AG23" s="711"/>
      <c r="AH23" s="711"/>
      <c r="AI23" s="711"/>
      <c r="AJ23" s="711"/>
      <c r="AK23" s="711"/>
      <c r="AL23" s="711"/>
      <c r="AM23" s="711"/>
      <c r="AN23" s="711"/>
      <c r="AO23" s="711"/>
      <c r="AP23" s="711"/>
      <c r="AQ23" s="711"/>
      <c r="AR23" s="711"/>
      <c r="AS23" s="711"/>
      <c r="AT23" s="711"/>
      <c r="AU23" s="711"/>
      <c r="AV23" s="711"/>
      <c r="AW23" s="711"/>
      <c r="AX23" s="711"/>
      <c r="AY23" s="711"/>
      <c r="AZ23" s="711"/>
      <c r="BA23" s="711"/>
      <c r="BB23" s="711"/>
      <c r="BC23" s="711"/>
      <c r="BD23" s="711"/>
      <c r="BE23" s="711"/>
      <c r="BF23" s="711"/>
      <c r="BG23" s="711"/>
      <c r="BH23" s="711"/>
      <c r="BI23" s="711"/>
      <c r="BJ23" s="711"/>
      <c r="BK23" s="711"/>
      <c r="BL23" s="711"/>
      <c r="BM23" s="711"/>
      <c r="BN23" s="711"/>
      <c r="BO23" s="711"/>
      <c r="BP23" s="711"/>
      <c r="BQ23" s="711"/>
      <c r="BR23" s="711"/>
      <c r="BS23" s="711"/>
      <c r="BT23" s="711"/>
      <c r="BU23" s="711"/>
      <c r="BV23" s="711"/>
      <c r="BW23" s="711"/>
      <c r="BX23" s="711"/>
      <c r="BY23" s="711"/>
      <c r="BZ23" s="711"/>
      <c r="CA23" s="711"/>
      <c r="CB23" s="711"/>
      <c r="CC23" s="711"/>
      <c r="CD23" s="711"/>
      <c r="CE23" s="711"/>
      <c r="CF23" s="711"/>
      <c r="CG23" s="711"/>
      <c r="CH23" s="711"/>
      <c r="CI23" s="711"/>
      <c r="CJ23" s="711"/>
    </row>
    <row r="24" spans="1:88" s="132" customFormat="1" ht="44.25" customHeight="1">
      <c r="A24" s="709"/>
      <c r="B24" s="709"/>
      <c r="C24" s="408"/>
      <c r="D24" s="416"/>
      <c r="E24" s="414"/>
      <c r="F24" s="415"/>
      <c r="G24" s="412">
        <f t="shared" si="2"/>
        <v>0</v>
      </c>
      <c r="H24" s="414"/>
      <c r="I24" s="415"/>
      <c r="J24" s="412">
        <f t="shared" si="0"/>
        <v>0</v>
      </c>
      <c r="K24" s="414"/>
      <c r="L24" s="415"/>
      <c r="M24" s="412">
        <f t="shared" si="1"/>
        <v>0</v>
      </c>
      <c r="N24" s="708"/>
      <c r="O24" s="711"/>
      <c r="P24" s="711"/>
      <c r="Q24" s="711"/>
      <c r="R24" s="711"/>
      <c r="S24" s="711"/>
      <c r="T24" s="711"/>
      <c r="U24" s="711"/>
      <c r="V24" s="711"/>
      <c r="W24" s="711"/>
      <c r="X24" s="711"/>
      <c r="Y24" s="711"/>
      <c r="Z24" s="711"/>
      <c r="AA24" s="711"/>
      <c r="AB24" s="711"/>
      <c r="AC24" s="711"/>
      <c r="AD24" s="711"/>
      <c r="AE24" s="711"/>
      <c r="AF24" s="711"/>
      <c r="AG24" s="711"/>
      <c r="AH24" s="711"/>
      <c r="AI24" s="711"/>
      <c r="AJ24" s="711"/>
      <c r="AK24" s="711"/>
      <c r="AL24" s="711"/>
      <c r="AM24" s="711"/>
      <c r="AN24" s="711"/>
      <c r="AO24" s="711"/>
      <c r="AP24" s="711"/>
      <c r="AQ24" s="711"/>
      <c r="AR24" s="711"/>
      <c r="AS24" s="711"/>
      <c r="AT24" s="711"/>
      <c r="AU24" s="711"/>
      <c r="AV24" s="711"/>
      <c r="AW24" s="711"/>
      <c r="AX24" s="711"/>
      <c r="AY24" s="711"/>
      <c r="AZ24" s="711"/>
      <c r="BA24" s="711"/>
      <c r="BB24" s="711"/>
      <c r="BC24" s="711"/>
      <c r="BD24" s="711"/>
      <c r="BE24" s="711"/>
      <c r="BF24" s="711"/>
      <c r="BG24" s="711"/>
      <c r="BH24" s="711"/>
      <c r="BI24" s="711"/>
      <c r="BJ24" s="711"/>
      <c r="BK24" s="711"/>
      <c r="BL24" s="711"/>
      <c r="BM24" s="711"/>
      <c r="BN24" s="711"/>
      <c r="BO24" s="711"/>
      <c r="BP24" s="711"/>
      <c r="BQ24" s="711"/>
      <c r="BR24" s="711"/>
      <c r="BS24" s="711"/>
      <c r="BT24" s="711"/>
      <c r="BU24" s="711"/>
      <c r="BV24" s="711"/>
      <c r="BW24" s="711"/>
      <c r="BX24" s="711"/>
      <c r="BY24" s="711"/>
      <c r="BZ24" s="711"/>
      <c r="CA24" s="711"/>
      <c r="CB24" s="711"/>
      <c r="CC24" s="711"/>
      <c r="CD24" s="711"/>
      <c r="CE24" s="711"/>
      <c r="CF24" s="711"/>
      <c r="CG24" s="711"/>
      <c r="CH24" s="711"/>
      <c r="CI24" s="711"/>
      <c r="CJ24" s="711"/>
    </row>
    <row r="25" spans="1:88" s="132" customFormat="1" ht="44.25" customHeight="1">
      <c r="A25" s="709"/>
      <c r="B25" s="709"/>
      <c r="C25" s="408"/>
      <c r="D25" s="409"/>
      <c r="E25" s="414"/>
      <c r="F25" s="415"/>
      <c r="G25" s="412">
        <f t="shared" si="2"/>
        <v>0</v>
      </c>
      <c r="H25" s="414"/>
      <c r="I25" s="415"/>
      <c r="J25" s="412">
        <f t="shared" si="0"/>
        <v>0</v>
      </c>
      <c r="K25" s="414"/>
      <c r="L25" s="415"/>
      <c r="M25" s="412">
        <f t="shared" si="1"/>
        <v>0</v>
      </c>
      <c r="N25" s="708"/>
      <c r="O25" s="711"/>
      <c r="P25" s="711"/>
      <c r="Q25" s="711"/>
      <c r="R25" s="711"/>
      <c r="S25" s="711"/>
      <c r="T25" s="711"/>
      <c r="U25" s="711"/>
      <c r="V25" s="711"/>
      <c r="W25" s="711"/>
      <c r="X25" s="711"/>
      <c r="Y25" s="711"/>
      <c r="Z25" s="711"/>
      <c r="AA25" s="711"/>
      <c r="AB25" s="711"/>
      <c r="AC25" s="711"/>
      <c r="AD25" s="711"/>
      <c r="AE25" s="711"/>
      <c r="AF25" s="711"/>
      <c r="AG25" s="711"/>
      <c r="AH25" s="711"/>
      <c r="AI25" s="711"/>
      <c r="AJ25" s="711"/>
      <c r="AK25" s="711"/>
      <c r="AL25" s="711"/>
      <c r="AM25" s="711"/>
      <c r="AN25" s="711"/>
      <c r="AO25" s="711"/>
      <c r="AP25" s="711"/>
      <c r="AQ25" s="711"/>
      <c r="AR25" s="711"/>
      <c r="AS25" s="711"/>
      <c r="AT25" s="711"/>
      <c r="AU25" s="711"/>
      <c r="AV25" s="711"/>
      <c r="AW25" s="711"/>
      <c r="AX25" s="711"/>
      <c r="AY25" s="711"/>
      <c r="AZ25" s="711"/>
      <c r="BA25" s="711"/>
      <c r="BB25" s="711"/>
      <c r="BC25" s="711"/>
      <c r="BD25" s="711"/>
      <c r="BE25" s="711"/>
      <c r="BF25" s="711"/>
      <c r="BG25" s="711"/>
      <c r="BH25" s="711"/>
      <c r="BI25" s="711"/>
      <c r="BJ25" s="711"/>
      <c r="BK25" s="711"/>
      <c r="BL25" s="711"/>
      <c r="BM25" s="711"/>
      <c r="BN25" s="711"/>
      <c r="BO25" s="711"/>
      <c r="BP25" s="711"/>
      <c r="BQ25" s="711"/>
      <c r="BR25" s="711"/>
      <c r="BS25" s="711"/>
      <c r="BT25" s="711"/>
      <c r="BU25" s="711"/>
      <c r="BV25" s="711"/>
      <c r="BW25" s="711"/>
      <c r="BX25" s="711"/>
      <c r="BY25" s="711"/>
      <c r="BZ25" s="711"/>
      <c r="CA25" s="711"/>
      <c r="CB25" s="711"/>
      <c r="CC25" s="711"/>
      <c r="CD25" s="711"/>
      <c r="CE25" s="711"/>
      <c r="CF25" s="711"/>
      <c r="CG25" s="711"/>
      <c r="CH25" s="711"/>
      <c r="CI25" s="711"/>
      <c r="CJ25" s="711"/>
    </row>
    <row r="26" spans="1:88" s="132" customFormat="1" ht="44.25" customHeight="1">
      <c r="A26" s="709"/>
      <c r="B26" s="709"/>
      <c r="C26" s="408"/>
      <c r="D26" s="409"/>
      <c r="E26" s="414"/>
      <c r="F26" s="415"/>
      <c r="G26" s="412">
        <f t="shared" si="2"/>
        <v>0</v>
      </c>
      <c r="H26" s="414"/>
      <c r="I26" s="415"/>
      <c r="J26" s="412">
        <f t="shared" si="0"/>
        <v>0</v>
      </c>
      <c r="K26" s="414"/>
      <c r="L26" s="415"/>
      <c r="M26" s="412">
        <f t="shared" si="1"/>
        <v>0</v>
      </c>
      <c r="N26" s="708"/>
      <c r="O26" s="711"/>
      <c r="P26" s="711"/>
      <c r="Q26" s="711"/>
      <c r="R26" s="711"/>
      <c r="S26" s="711"/>
      <c r="T26" s="711"/>
      <c r="U26" s="711"/>
      <c r="V26" s="711"/>
      <c r="W26" s="711"/>
      <c r="X26" s="711"/>
      <c r="Y26" s="711"/>
      <c r="Z26" s="711"/>
      <c r="AA26" s="711"/>
      <c r="AB26" s="711"/>
      <c r="AC26" s="711"/>
      <c r="AD26" s="711"/>
      <c r="AE26" s="711"/>
      <c r="AF26" s="711"/>
      <c r="AG26" s="711"/>
      <c r="AH26" s="711"/>
      <c r="AI26" s="711"/>
      <c r="AJ26" s="711"/>
      <c r="AK26" s="711"/>
      <c r="AL26" s="711"/>
      <c r="AM26" s="711"/>
      <c r="AN26" s="711"/>
      <c r="AO26" s="711"/>
      <c r="AP26" s="711"/>
      <c r="AQ26" s="711"/>
      <c r="AR26" s="711"/>
      <c r="AS26" s="711"/>
      <c r="AT26" s="711"/>
      <c r="AU26" s="711"/>
      <c r="AV26" s="711"/>
      <c r="AW26" s="711"/>
      <c r="AX26" s="711"/>
      <c r="AY26" s="711"/>
      <c r="AZ26" s="711"/>
      <c r="BA26" s="711"/>
      <c r="BB26" s="711"/>
      <c r="BC26" s="711"/>
      <c r="BD26" s="711"/>
      <c r="BE26" s="711"/>
      <c r="BF26" s="711"/>
      <c r="BG26" s="711"/>
      <c r="BH26" s="711"/>
      <c r="BI26" s="711"/>
      <c r="BJ26" s="711"/>
      <c r="BK26" s="711"/>
      <c r="BL26" s="711"/>
      <c r="BM26" s="711"/>
      <c r="BN26" s="711"/>
      <c r="BO26" s="711"/>
      <c r="BP26" s="711"/>
      <c r="BQ26" s="711"/>
      <c r="BR26" s="711"/>
      <c r="BS26" s="711"/>
      <c r="BT26" s="711"/>
      <c r="BU26" s="711"/>
      <c r="BV26" s="711"/>
      <c r="BW26" s="711"/>
      <c r="BX26" s="711"/>
      <c r="BY26" s="711"/>
      <c r="BZ26" s="711"/>
      <c r="CA26" s="711"/>
      <c r="CB26" s="711"/>
      <c r="CC26" s="711"/>
      <c r="CD26" s="711"/>
      <c r="CE26" s="711"/>
      <c r="CF26" s="711"/>
      <c r="CG26" s="711"/>
      <c r="CH26" s="711"/>
      <c r="CI26" s="711"/>
      <c r="CJ26" s="711"/>
    </row>
    <row r="27" spans="1:88" s="132" customFormat="1" ht="44.25" customHeight="1">
      <c r="A27" s="709"/>
      <c r="B27" s="709"/>
      <c r="C27" s="408"/>
      <c r="D27" s="409"/>
      <c r="E27" s="414"/>
      <c r="F27" s="415"/>
      <c r="G27" s="412">
        <f t="shared" si="2"/>
        <v>0</v>
      </c>
      <c r="H27" s="414"/>
      <c r="I27" s="415"/>
      <c r="J27" s="412">
        <f t="shared" si="0"/>
        <v>0</v>
      </c>
      <c r="K27" s="414"/>
      <c r="L27" s="415"/>
      <c r="M27" s="412">
        <f t="shared" si="1"/>
        <v>0</v>
      </c>
      <c r="N27" s="708"/>
      <c r="O27" s="711"/>
      <c r="P27" s="711"/>
      <c r="Q27" s="711"/>
      <c r="R27" s="711"/>
      <c r="S27" s="711"/>
      <c r="T27" s="711"/>
      <c r="U27" s="711"/>
      <c r="V27" s="711"/>
      <c r="W27" s="711"/>
      <c r="X27" s="711"/>
      <c r="Y27" s="711"/>
      <c r="Z27" s="711"/>
      <c r="AA27" s="711"/>
      <c r="AB27" s="711"/>
      <c r="AC27" s="711"/>
      <c r="AD27" s="711"/>
      <c r="AE27" s="711"/>
      <c r="AF27" s="711"/>
      <c r="AG27" s="711"/>
      <c r="AH27" s="711"/>
      <c r="AI27" s="711"/>
      <c r="AJ27" s="711"/>
      <c r="AK27" s="711"/>
      <c r="AL27" s="711"/>
      <c r="AM27" s="711"/>
      <c r="AN27" s="711"/>
      <c r="AO27" s="711"/>
      <c r="AP27" s="711"/>
      <c r="AQ27" s="711"/>
      <c r="AR27" s="711"/>
      <c r="AS27" s="711"/>
      <c r="AT27" s="711"/>
      <c r="AU27" s="711"/>
      <c r="AV27" s="711"/>
      <c r="AW27" s="711"/>
      <c r="AX27" s="711"/>
      <c r="AY27" s="711"/>
      <c r="AZ27" s="711"/>
      <c r="BA27" s="711"/>
      <c r="BB27" s="711"/>
      <c r="BC27" s="711"/>
      <c r="BD27" s="711"/>
      <c r="BE27" s="711"/>
      <c r="BF27" s="711"/>
      <c r="BG27" s="711"/>
      <c r="BH27" s="711"/>
      <c r="BI27" s="711"/>
      <c r="BJ27" s="711"/>
      <c r="BK27" s="711"/>
      <c r="BL27" s="711"/>
      <c r="BM27" s="711"/>
      <c r="BN27" s="711"/>
      <c r="BO27" s="711"/>
      <c r="BP27" s="711"/>
      <c r="BQ27" s="711"/>
      <c r="BR27" s="711"/>
      <c r="BS27" s="711"/>
      <c r="BT27" s="711"/>
      <c r="BU27" s="711"/>
      <c r="BV27" s="711"/>
      <c r="BW27" s="711"/>
      <c r="BX27" s="711"/>
      <c r="BY27" s="711"/>
      <c r="BZ27" s="711"/>
      <c r="CA27" s="711"/>
      <c r="CB27" s="711"/>
      <c r="CC27" s="711"/>
      <c r="CD27" s="711"/>
      <c r="CE27" s="711"/>
      <c r="CF27" s="711"/>
      <c r="CG27" s="711"/>
      <c r="CH27" s="711"/>
      <c r="CI27" s="711"/>
      <c r="CJ27" s="711"/>
    </row>
    <row r="28" spans="1:88" s="132" customFormat="1" ht="44.25" customHeight="1">
      <c r="A28" s="709"/>
      <c r="B28" s="709"/>
      <c r="C28" s="408"/>
      <c r="D28" s="409"/>
      <c r="E28" s="414"/>
      <c r="F28" s="415"/>
      <c r="G28" s="412">
        <f t="shared" si="2"/>
        <v>0</v>
      </c>
      <c r="H28" s="414"/>
      <c r="I28" s="415"/>
      <c r="J28" s="412">
        <f t="shared" si="0"/>
        <v>0</v>
      </c>
      <c r="K28" s="414"/>
      <c r="L28" s="415"/>
      <c r="M28" s="412">
        <f t="shared" si="1"/>
        <v>0</v>
      </c>
      <c r="N28" s="708"/>
      <c r="O28" s="711"/>
      <c r="P28" s="711"/>
      <c r="Q28" s="711"/>
      <c r="R28" s="711"/>
      <c r="S28" s="711"/>
      <c r="T28" s="711"/>
      <c r="U28" s="711"/>
      <c r="V28" s="711"/>
      <c r="W28" s="711"/>
      <c r="X28" s="711"/>
      <c r="Y28" s="711"/>
      <c r="Z28" s="711"/>
      <c r="AA28" s="711"/>
      <c r="AB28" s="711"/>
      <c r="AC28" s="711"/>
      <c r="AD28" s="711"/>
      <c r="AE28" s="711"/>
      <c r="AF28" s="711"/>
      <c r="AG28" s="711"/>
      <c r="AH28" s="711"/>
      <c r="AI28" s="711"/>
      <c r="AJ28" s="711"/>
      <c r="AK28" s="711"/>
      <c r="AL28" s="711"/>
      <c r="AM28" s="711"/>
      <c r="AN28" s="711"/>
      <c r="AO28" s="711"/>
      <c r="AP28" s="711"/>
      <c r="AQ28" s="711"/>
      <c r="AR28" s="711"/>
      <c r="AS28" s="711"/>
      <c r="AT28" s="711"/>
      <c r="AU28" s="711"/>
      <c r="AV28" s="711"/>
      <c r="AW28" s="711"/>
      <c r="AX28" s="711"/>
      <c r="AY28" s="711"/>
      <c r="AZ28" s="711"/>
      <c r="BA28" s="711"/>
      <c r="BB28" s="711"/>
      <c r="BC28" s="711"/>
      <c r="BD28" s="711"/>
      <c r="BE28" s="711"/>
      <c r="BF28" s="711"/>
      <c r="BG28" s="711"/>
      <c r="BH28" s="711"/>
      <c r="BI28" s="711"/>
      <c r="BJ28" s="711"/>
      <c r="BK28" s="711"/>
      <c r="BL28" s="711"/>
      <c r="BM28" s="711"/>
      <c r="BN28" s="711"/>
      <c r="BO28" s="711"/>
      <c r="BP28" s="711"/>
      <c r="BQ28" s="711"/>
      <c r="BR28" s="711"/>
      <c r="BS28" s="711"/>
      <c r="BT28" s="711"/>
      <c r="BU28" s="711"/>
      <c r="BV28" s="711"/>
      <c r="BW28" s="711"/>
      <c r="BX28" s="711"/>
      <c r="BY28" s="711"/>
      <c r="BZ28" s="711"/>
      <c r="CA28" s="711"/>
      <c r="CB28" s="711"/>
      <c r="CC28" s="711"/>
      <c r="CD28" s="711"/>
      <c r="CE28" s="711"/>
      <c r="CF28" s="711"/>
      <c r="CG28" s="711"/>
      <c r="CH28" s="711"/>
      <c r="CI28" s="711"/>
      <c r="CJ28" s="711"/>
    </row>
    <row r="29" spans="1:88" s="132" customFormat="1" ht="44.25" customHeight="1">
      <c r="A29" s="709"/>
      <c r="B29" s="709"/>
      <c r="C29" s="408"/>
      <c r="D29" s="409"/>
      <c r="E29" s="414"/>
      <c r="F29" s="415"/>
      <c r="G29" s="412">
        <f t="shared" si="2"/>
        <v>0</v>
      </c>
      <c r="H29" s="414"/>
      <c r="I29" s="415"/>
      <c r="J29" s="412">
        <f t="shared" si="0"/>
        <v>0</v>
      </c>
      <c r="K29" s="414"/>
      <c r="L29" s="415"/>
      <c r="M29" s="412">
        <f t="shared" si="1"/>
        <v>0</v>
      </c>
      <c r="N29" s="708"/>
      <c r="O29" s="711"/>
      <c r="P29" s="711"/>
      <c r="Q29" s="711"/>
      <c r="R29" s="711"/>
      <c r="S29" s="711"/>
      <c r="T29" s="711"/>
      <c r="U29" s="711"/>
      <c r="V29" s="711"/>
      <c r="W29" s="711"/>
      <c r="X29" s="711"/>
      <c r="Y29" s="711"/>
      <c r="Z29" s="711"/>
      <c r="AA29" s="711"/>
      <c r="AB29" s="711"/>
      <c r="AC29" s="711"/>
      <c r="AD29" s="711"/>
      <c r="AE29" s="711"/>
      <c r="AF29" s="711"/>
      <c r="AG29" s="711"/>
      <c r="AH29" s="711"/>
      <c r="AI29" s="711"/>
      <c r="AJ29" s="711"/>
      <c r="AK29" s="711"/>
      <c r="AL29" s="711"/>
      <c r="AM29" s="711"/>
      <c r="AN29" s="711"/>
      <c r="AO29" s="711"/>
      <c r="AP29" s="711"/>
      <c r="AQ29" s="711"/>
      <c r="AR29" s="711"/>
      <c r="AS29" s="711"/>
      <c r="AT29" s="711"/>
      <c r="AU29" s="711"/>
      <c r="AV29" s="711"/>
      <c r="AW29" s="711"/>
      <c r="AX29" s="711"/>
      <c r="AY29" s="711"/>
      <c r="AZ29" s="711"/>
      <c r="BA29" s="711"/>
      <c r="BB29" s="711"/>
      <c r="BC29" s="711"/>
      <c r="BD29" s="711"/>
      <c r="BE29" s="711"/>
      <c r="BF29" s="711"/>
      <c r="BG29" s="711"/>
      <c r="BH29" s="711"/>
      <c r="BI29" s="711"/>
      <c r="BJ29" s="711"/>
      <c r="BK29" s="711"/>
      <c r="BL29" s="711"/>
      <c r="BM29" s="711"/>
      <c r="BN29" s="711"/>
      <c r="BO29" s="711"/>
      <c r="BP29" s="711"/>
      <c r="BQ29" s="711"/>
      <c r="BR29" s="711"/>
      <c r="BS29" s="711"/>
      <c r="BT29" s="711"/>
      <c r="BU29" s="711"/>
      <c r="BV29" s="711"/>
      <c r="BW29" s="711"/>
      <c r="BX29" s="711"/>
      <c r="BY29" s="711"/>
      <c r="BZ29" s="711"/>
      <c r="CA29" s="711"/>
      <c r="CB29" s="711"/>
      <c r="CC29" s="711"/>
      <c r="CD29" s="711"/>
      <c r="CE29" s="711"/>
      <c r="CF29" s="711"/>
      <c r="CG29" s="711"/>
      <c r="CH29" s="711"/>
      <c r="CI29" s="711"/>
      <c r="CJ29" s="711"/>
    </row>
    <row r="30" spans="1:88" s="132" customFormat="1" ht="44.25" customHeight="1">
      <c r="A30" s="709"/>
      <c r="B30" s="709"/>
      <c r="C30" s="408"/>
      <c r="D30" s="409"/>
      <c r="E30" s="414"/>
      <c r="F30" s="415"/>
      <c r="G30" s="412">
        <f t="shared" si="2"/>
        <v>0</v>
      </c>
      <c r="H30" s="414"/>
      <c r="I30" s="415"/>
      <c r="J30" s="412">
        <f t="shared" si="0"/>
        <v>0</v>
      </c>
      <c r="K30" s="414"/>
      <c r="L30" s="415"/>
      <c r="M30" s="412">
        <f t="shared" si="1"/>
        <v>0</v>
      </c>
      <c r="N30" s="708"/>
      <c r="O30" s="711"/>
      <c r="P30" s="711"/>
      <c r="Q30" s="711"/>
      <c r="R30" s="711"/>
      <c r="S30" s="711"/>
      <c r="T30" s="711"/>
      <c r="U30" s="711"/>
      <c r="V30" s="711"/>
      <c r="W30" s="711"/>
      <c r="X30" s="711"/>
      <c r="Y30" s="711"/>
      <c r="Z30" s="711"/>
      <c r="AA30" s="711"/>
      <c r="AB30" s="711"/>
      <c r="AC30" s="711"/>
      <c r="AD30" s="711"/>
      <c r="AE30" s="711"/>
      <c r="AF30" s="711"/>
      <c r="AG30" s="711"/>
      <c r="AH30" s="711"/>
      <c r="AI30" s="711"/>
      <c r="AJ30" s="711"/>
      <c r="AK30" s="711"/>
      <c r="AL30" s="711"/>
      <c r="AM30" s="711"/>
      <c r="AN30" s="711"/>
      <c r="AO30" s="711"/>
      <c r="AP30" s="711"/>
      <c r="AQ30" s="711"/>
      <c r="AR30" s="711"/>
      <c r="AS30" s="711"/>
      <c r="AT30" s="711"/>
      <c r="AU30" s="711"/>
      <c r="AV30" s="711"/>
      <c r="AW30" s="711"/>
      <c r="AX30" s="711"/>
      <c r="AY30" s="711"/>
      <c r="AZ30" s="711"/>
      <c r="BA30" s="711"/>
      <c r="BB30" s="711"/>
      <c r="BC30" s="711"/>
      <c r="BD30" s="711"/>
      <c r="BE30" s="711"/>
      <c r="BF30" s="711"/>
      <c r="BG30" s="711"/>
      <c r="BH30" s="711"/>
      <c r="BI30" s="711"/>
      <c r="BJ30" s="711"/>
      <c r="BK30" s="711"/>
      <c r="BL30" s="711"/>
      <c r="BM30" s="711"/>
      <c r="BN30" s="711"/>
      <c r="BO30" s="711"/>
      <c r="BP30" s="711"/>
      <c r="BQ30" s="711"/>
      <c r="BR30" s="711"/>
      <c r="BS30" s="711"/>
      <c r="BT30" s="711"/>
      <c r="BU30" s="711"/>
      <c r="BV30" s="711"/>
      <c r="BW30" s="711"/>
      <c r="BX30" s="711"/>
      <c r="BY30" s="711"/>
      <c r="BZ30" s="711"/>
      <c r="CA30" s="711"/>
      <c r="CB30" s="711"/>
      <c r="CC30" s="711"/>
      <c r="CD30" s="711"/>
      <c r="CE30" s="711"/>
      <c r="CF30" s="711"/>
      <c r="CG30" s="711"/>
      <c r="CH30" s="711"/>
      <c r="CI30" s="711"/>
      <c r="CJ30" s="711"/>
    </row>
    <row r="31" spans="1:88" s="132" customFormat="1" ht="44.25" customHeight="1" thickBot="1">
      <c r="A31" s="709"/>
      <c r="B31" s="709"/>
      <c r="C31" s="417"/>
      <c r="D31" s="418"/>
      <c r="E31" s="419"/>
      <c r="F31" s="420"/>
      <c r="G31" s="412">
        <f t="shared" si="2"/>
        <v>0</v>
      </c>
      <c r="H31" s="419"/>
      <c r="I31" s="420"/>
      <c r="J31" s="412">
        <f t="shared" si="0"/>
        <v>0</v>
      </c>
      <c r="K31" s="419"/>
      <c r="L31" s="420"/>
      <c r="M31" s="412">
        <f t="shared" si="1"/>
        <v>0</v>
      </c>
      <c r="N31" s="708"/>
      <c r="O31" s="711"/>
      <c r="P31" s="711"/>
      <c r="Q31" s="711"/>
      <c r="R31" s="711"/>
      <c r="S31" s="711"/>
      <c r="T31" s="711"/>
      <c r="U31" s="711"/>
      <c r="V31" s="711"/>
      <c r="W31" s="711"/>
      <c r="X31" s="711"/>
      <c r="Y31" s="711"/>
      <c r="Z31" s="711"/>
      <c r="AA31" s="711"/>
      <c r="AB31" s="711"/>
      <c r="AC31" s="711"/>
      <c r="AD31" s="711"/>
      <c r="AE31" s="711"/>
      <c r="AF31" s="711"/>
      <c r="AG31" s="711"/>
      <c r="AH31" s="711"/>
      <c r="AI31" s="711"/>
      <c r="AJ31" s="711"/>
      <c r="AK31" s="711"/>
      <c r="AL31" s="711"/>
      <c r="AM31" s="711"/>
      <c r="AN31" s="711"/>
      <c r="AO31" s="711"/>
      <c r="AP31" s="711"/>
      <c r="AQ31" s="711"/>
      <c r="AR31" s="711"/>
      <c r="AS31" s="711"/>
      <c r="AT31" s="711"/>
      <c r="AU31" s="711"/>
      <c r="AV31" s="711"/>
      <c r="AW31" s="711"/>
      <c r="AX31" s="711"/>
      <c r="AY31" s="711"/>
      <c r="AZ31" s="711"/>
      <c r="BA31" s="711"/>
      <c r="BB31" s="711"/>
      <c r="BC31" s="711"/>
      <c r="BD31" s="711"/>
      <c r="BE31" s="711"/>
      <c r="BF31" s="711"/>
      <c r="BG31" s="711"/>
      <c r="BH31" s="711"/>
      <c r="BI31" s="711"/>
      <c r="BJ31" s="711"/>
      <c r="BK31" s="711"/>
      <c r="BL31" s="711"/>
      <c r="BM31" s="711"/>
      <c r="BN31" s="711"/>
      <c r="BO31" s="711"/>
      <c r="BP31" s="711"/>
      <c r="BQ31" s="711"/>
      <c r="BR31" s="711"/>
      <c r="BS31" s="711"/>
      <c r="BT31" s="711"/>
      <c r="BU31" s="711"/>
      <c r="BV31" s="711"/>
      <c r="BW31" s="711"/>
      <c r="BX31" s="711"/>
      <c r="BY31" s="711"/>
      <c r="BZ31" s="711"/>
      <c r="CA31" s="711"/>
      <c r="CB31" s="711"/>
      <c r="CC31" s="711"/>
      <c r="CD31" s="711"/>
      <c r="CE31" s="711"/>
      <c r="CF31" s="711"/>
      <c r="CG31" s="711"/>
      <c r="CH31" s="711"/>
      <c r="CI31" s="711"/>
      <c r="CJ31" s="711"/>
    </row>
    <row r="32" spans="1:88" s="132" customFormat="1" ht="30" customHeight="1" thickBot="1">
      <c r="A32" s="709"/>
      <c r="B32" s="709"/>
      <c r="C32" s="715" t="s">
        <v>43</v>
      </c>
      <c r="D32" s="421">
        <f>SUM(D16:D31)</f>
        <v>100</v>
      </c>
      <c r="E32" s="716"/>
      <c r="F32" s="717" t="s">
        <v>250</v>
      </c>
      <c r="G32" s="421">
        <f>SUM(G16:G31)</f>
        <v>300</v>
      </c>
      <c r="H32" s="716"/>
      <c r="I32" s="717" t="s">
        <v>250</v>
      </c>
      <c r="J32" s="421">
        <f>SUM(J16:J31)</f>
        <v>415</v>
      </c>
      <c r="K32" s="716"/>
      <c r="L32" s="717" t="s">
        <v>250</v>
      </c>
      <c r="M32" s="421">
        <f>SUM(M16:M31)</f>
        <v>365</v>
      </c>
      <c r="N32" s="708"/>
      <c r="O32" s="711"/>
      <c r="P32" s="711"/>
      <c r="Q32" s="711"/>
      <c r="R32" s="711"/>
      <c r="S32" s="711"/>
      <c r="T32" s="711"/>
      <c r="U32" s="711"/>
      <c r="V32" s="711"/>
      <c r="W32" s="711"/>
      <c r="X32" s="711"/>
      <c r="Y32" s="711"/>
      <c r="Z32" s="711"/>
      <c r="AA32" s="711"/>
      <c r="AB32" s="711"/>
      <c r="AC32" s="711"/>
      <c r="AD32" s="711"/>
      <c r="AE32" s="711"/>
      <c r="AF32" s="711"/>
      <c r="AG32" s="711"/>
      <c r="AH32" s="711"/>
      <c r="AI32" s="711"/>
      <c r="AJ32" s="711"/>
      <c r="AK32" s="711"/>
      <c r="AL32" s="711"/>
      <c r="AM32" s="711"/>
      <c r="AN32" s="711"/>
      <c r="AO32" s="711"/>
      <c r="AP32" s="711"/>
      <c r="AQ32" s="711"/>
      <c r="AR32" s="711"/>
      <c r="AS32" s="711"/>
      <c r="AT32" s="711"/>
      <c r="AU32" s="711"/>
      <c r="AV32" s="711"/>
      <c r="AW32" s="711"/>
      <c r="AX32" s="711"/>
      <c r="AY32" s="711"/>
      <c r="AZ32" s="711"/>
      <c r="BA32" s="711"/>
      <c r="BB32" s="711"/>
      <c r="BC32" s="711"/>
      <c r="BD32" s="711"/>
      <c r="BE32" s="711"/>
      <c r="BF32" s="711"/>
      <c r="BG32" s="711"/>
      <c r="BH32" s="711"/>
      <c r="BI32" s="711"/>
      <c r="BJ32" s="711"/>
      <c r="BK32" s="711"/>
      <c r="BL32" s="711"/>
      <c r="BM32" s="711"/>
      <c r="BN32" s="711"/>
      <c r="BO32" s="711"/>
      <c r="BP32" s="711"/>
      <c r="BQ32" s="711"/>
      <c r="BR32" s="711"/>
      <c r="BS32" s="711"/>
      <c r="BT32" s="711"/>
      <c r="BU32" s="711"/>
      <c r="BV32" s="711"/>
      <c r="BW32" s="711"/>
      <c r="BX32" s="711"/>
      <c r="BY32" s="711"/>
      <c r="BZ32" s="711"/>
      <c r="CA32" s="711"/>
      <c r="CB32" s="711"/>
      <c r="CC32" s="711"/>
      <c r="CD32" s="711"/>
      <c r="CE32" s="711"/>
      <c r="CF32" s="711"/>
      <c r="CG32" s="711"/>
      <c r="CH32" s="711"/>
      <c r="CI32" s="711"/>
      <c r="CJ32" s="711"/>
    </row>
    <row r="33" spans="1:88" s="131" customFormat="1" ht="21" thickBot="1">
      <c r="A33" s="691"/>
      <c r="B33" s="691"/>
      <c r="C33" s="718"/>
      <c r="D33" s="292"/>
      <c r="E33" s="292"/>
      <c r="F33" s="292"/>
      <c r="G33" s="292"/>
      <c r="H33" s="292"/>
      <c r="I33" s="292"/>
      <c r="J33" s="292"/>
      <c r="K33" s="292"/>
      <c r="L33" s="292"/>
      <c r="M33" s="719"/>
      <c r="N33" s="695"/>
      <c r="O33" s="694"/>
      <c r="P33" s="694"/>
      <c r="Q33" s="694"/>
      <c r="R33" s="694"/>
      <c r="S33" s="694"/>
      <c r="T33" s="694"/>
      <c r="U33" s="694"/>
      <c r="V33" s="694"/>
      <c r="W33" s="694"/>
      <c r="X33" s="694"/>
      <c r="Y33" s="694"/>
      <c r="Z33" s="694"/>
      <c r="AA33" s="694"/>
      <c r="AB33" s="694"/>
      <c r="AC33" s="694"/>
      <c r="AD33" s="694"/>
      <c r="AE33" s="694"/>
      <c r="AF33" s="694"/>
      <c r="AG33" s="694"/>
      <c r="AH33" s="694"/>
      <c r="AI33" s="694"/>
      <c r="AJ33" s="694"/>
      <c r="AK33" s="694"/>
      <c r="AL33" s="694"/>
      <c r="AM33" s="694"/>
      <c r="AN33" s="694"/>
      <c r="AO33" s="694"/>
      <c r="AP33" s="694"/>
      <c r="AQ33" s="694"/>
      <c r="AR33" s="694"/>
      <c r="AS33" s="694"/>
      <c r="AT33" s="694"/>
      <c r="AU33" s="694"/>
      <c r="AV33" s="694"/>
      <c r="AW33" s="694"/>
      <c r="AX33" s="694"/>
      <c r="AY33" s="694"/>
      <c r="AZ33" s="694"/>
      <c r="BA33" s="694"/>
      <c r="BB33" s="694"/>
      <c r="BC33" s="694"/>
      <c r="BD33" s="694"/>
      <c r="BE33" s="694"/>
      <c r="BF33" s="694"/>
      <c r="BG33" s="694"/>
      <c r="BH33" s="694"/>
      <c r="BI33" s="694"/>
      <c r="BJ33" s="694"/>
      <c r="BK33" s="694"/>
      <c r="BL33" s="694"/>
      <c r="BM33" s="694"/>
      <c r="BN33" s="694"/>
      <c r="BO33" s="694"/>
      <c r="BP33" s="694"/>
      <c r="BQ33" s="694"/>
      <c r="BR33" s="694"/>
      <c r="BS33" s="694"/>
      <c r="BT33" s="694"/>
      <c r="BU33" s="694"/>
      <c r="BV33" s="694"/>
      <c r="BW33" s="694"/>
      <c r="BX33" s="694"/>
      <c r="BY33" s="694"/>
      <c r="BZ33" s="694"/>
      <c r="CA33" s="694"/>
      <c r="CB33" s="694"/>
      <c r="CC33" s="694"/>
      <c r="CD33" s="694"/>
      <c r="CE33" s="694"/>
      <c r="CF33" s="694"/>
      <c r="CG33" s="694"/>
      <c r="CH33" s="694"/>
      <c r="CI33" s="694"/>
      <c r="CJ33" s="694"/>
    </row>
    <row r="34" spans="1:88" s="131" customFormat="1" ht="24.75" customHeight="1" thickBot="1">
      <c r="A34" s="691"/>
      <c r="B34" s="691"/>
      <c r="C34" s="718"/>
      <c r="D34" s="292"/>
      <c r="E34" s="292"/>
      <c r="F34" s="406" t="s">
        <v>290</v>
      </c>
      <c r="G34" s="407">
        <f>S14</f>
        <v>-35</v>
      </c>
      <c r="H34" s="292"/>
      <c r="I34" s="292"/>
      <c r="J34" s="407">
        <f>X14</f>
        <v>-45</v>
      </c>
      <c r="K34" s="292"/>
      <c r="L34" s="292"/>
      <c r="M34" s="407">
        <f>AC14</f>
        <v>-8</v>
      </c>
      <c r="N34" s="695"/>
      <c r="O34" s="694"/>
      <c r="P34" s="694"/>
      <c r="Q34" s="694"/>
      <c r="R34" s="694"/>
      <c r="S34" s="694"/>
      <c r="T34" s="694"/>
      <c r="U34" s="694"/>
      <c r="V34" s="694"/>
      <c r="W34" s="694"/>
      <c r="X34" s="694"/>
      <c r="Y34" s="694"/>
      <c r="Z34" s="694"/>
      <c r="AA34" s="694"/>
      <c r="AB34" s="694"/>
      <c r="AC34" s="694"/>
      <c r="AD34" s="694"/>
      <c r="AE34" s="694"/>
      <c r="AF34" s="694"/>
      <c r="AG34" s="694"/>
      <c r="AH34" s="694"/>
      <c r="AI34" s="694"/>
      <c r="AJ34" s="694"/>
      <c r="AK34" s="694"/>
      <c r="AL34" s="694"/>
      <c r="AM34" s="694"/>
      <c r="AN34" s="694"/>
      <c r="AO34" s="694"/>
      <c r="AP34" s="694"/>
      <c r="AQ34" s="694"/>
      <c r="AR34" s="694"/>
      <c r="AS34" s="694"/>
      <c r="AT34" s="694"/>
      <c r="AU34" s="694"/>
      <c r="AV34" s="694"/>
      <c r="AW34" s="694"/>
      <c r="AX34" s="694"/>
      <c r="AY34" s="694"/>
      <c r="AZ34" s="694"/>
      <c r="BA34" s="694"/>
      <c r="BB34" s="694"/>
      <c r="BC34" s="694"/>
      <c r="BD34" s="694"/>
      <c r="BE34" s="694"/>
      <c r="BF34" s="694"/>
      <c r="BG34" s="694"/>
      <c r="BH34" s="694"/>
      <c r="BI34" s="694"/>
      <c r="BJ34" s="694"/>
      <c r="BK34" s="694"/>
      <c r="BL34" s="694"/>
      <c r="BM34" s="694"/>
      <c r="BN34" s="694"/>
      <c r="BO34" s="694"/>
      <c r="BP34" s="694"/>
      <c r="BQ34" s="694"/>
      <c r="BR34" s="694"/>
      <c r="BS34" s="694"/>
      <c r="BT34" s="694"/>
      <c r="BU34" s="694"/>
      <c r="BV34" s="694"/>
      <c r="BW34" s="694"/>
      <c r="BX34" s="694"/>
      <c r="BY34" s="694"/>
      <c r="BZ34" s="694"/>
      <c r="CA34" s="694"/>
      <c r="CB34" s="694"/>
      <c r="CC34" s="694"/>
      <c r="CD34" s="694"/>
      <c r="CE34" s="694"/>
      <c r="CF34" s="694"/>
      <c r="CG34" s="694"/>
      <c r="CH34" s="694"/>
      <c r="CI34" s="694"/>
      <c r="CJ34" s="694"/>
    </row>
    <row r="35" spans="1:88" s="131" customFormat="1" ht="24.75" customHeight="1" thickBot="1">
      <c r="A35" s="691"/>
      <c r="B35" s="691"/>
      <c r="C35" s="718"/>
      <c r="D35" s="292"/>
      <c r="E35" s="292"/>
      <c r="F35" s="292"/>
      <c r="G35" s="292"/>
      <c r="H35" s="292"/>
      <c r="I35" s="292"/>
      <c r="J35" s="292"/>
      <c r="K35" s="292"/>
      <c r="L35" s="292"/>
      <c r="M35" s="719"/>
      <c r="N35" s="695"/>
      <c r="O35" s="694"/>
      <c r="P35" s="694"/>
      <c r="Q35" s="694"/>
      <c r="R35" s="694"/>
      <c r="S35" s="694"/>
      <c r="T35" s="694"/>
      <c r="U35" s="694"/>
      <c r="V35" s="694"/>
      <c r="W35" s="694"/>
      <c r="X35" s="694"/>
      <c r="Y35" s="694"/>
      <c r="Z35" s="694"/>
      <c r="AA35" s="694"/>
      <c r="AB35" s="694"/>
      <c r="AC35" s="694"/>
      <c r="AD35" s="694"/>
      <c r="AE35" s="694"/>
      <c r="AF35" s="694"/>
      <c r="AG35" s="694"/>
      <c r="AH35" s="694"/>
      <c r="AI35" s="694"/>
      <c r="AJ35" s="694"/>
      <c r="AK35" s="694"/>
      <c r="AL35" s="694"/>
      <c r="AM35" s="694"/>
      <c r="AN35" s="694"/>
      <c r="AO35" s="694"/>
      <c r="AP35" s="694"/>
      <c r="AQ35" s="694"/>
      <c r="AR35" s="694"/>
      <c r="AS35" s="694"/>
      <c r="AT35" s="694"/>
      <c r="AU35" s="694"/>
      <c r="AV35" s="694"/>
      <c r="AW35" s="694"/>
      <c r="AX35" s="694"/>
      <c r="AY35" s="694"/>
      <c r="AZ35" s="694"/>
      <c r="BA35" s="694"/>
      <c r="BB35" s="694"/>
      <c r="BC35" s="694"/>
      <c r="BD35" s="694"/>
      <c r="BE35" s="694"/>
      <c r="BF35" s="694"/>
      <c r="BG35" s="694"/>
      <c r="BH35" s="694"/>
      <c r="BI35" s="694"/>
      <c r="BJ35" s="694"/>
      <c r="BK35" s="694"/>
      <c r="BL35" s="694"/>
      <c r="BM35" s="694"/>
      <c r="BN35" s="694"/>
      <c r="BO35" s="694"/>
      <c r="BP35" s="694"/>
      <c r="BQ35" s="694"/>
      <c r="BR35" s="694"/>
      <c r="BS35" s="694"/>
      <c r="BT35" s="694"/>
      <c r="BU35" s="694"/>
      <c r="BV35" s="694"/>
      <c r="BW35" s="694"/>
      <c r="BX35" s="694"/>
      <c r="BY35" s="694"/>
      <c r="BZ35" s="694"/>
      <c r="CA35" s="694"/>
      <c r="CB35" s="694"/>
      <c r="CC35" s="694"/>
      <c r="CD35" s="694"/>
      <c r="CE35" s="694"/>
      <c r="CF35" s="694"/>
      <c r="CG35" s="694"/>
      <c r="CH35" s="694"/>
      <c r="CI35" s="694"/>
      <c r="CJ35" s="694"/>
    </row>
    <row r="36" spans="1:88" s="131" customFormat="1" ht="24.75" customHeight="1" thickBot="1">
      <c r="A36" s="691"/>
      <c r="B36" s="691"/>
      <c r="C36" s="720"/>
      <c r="D36" s="721"/>
      <c r="E36" s="721"/>
      <c r="F36" s="722" t="s">
        <v>251</v>
      </c>
      <c r="G36" s="407">
        <f>G32+G34</f>
        <v>265</v>
      </c>
      <c r="H36" s="721"/>
      <c r="I36" s="722" t="s">
        <v>251</v>
      </c>
      <c r="J36" s="407">
        <f>J32+J34</f>
        <v>370</v>
      </c>
      <c r="K36" s="721"/>
      <c r="L36" s="722" t="s">
        <v>251</v>
      </c>
      <c r="M36" s="407">
        <f>M32+M34</f>
        <v>357</v>
      </c>
      <c r="N36" s="695"/>
      <c r="O36" s="694"/>
      <c r="P36" s="694"/>
      <c r="Q36" s="694"/>
      <c r="R36" s="694"/>
      <c r="S36" s="694"/>
      <c r="T36" s="694"/>
      <c r="U36" s="694"/>
      <c r="V36" s="694"/>
      <c r="W36" s="694"/>
      <c r="X36" s="694"/>
      <c r="Y36" s="694"/>
      <c r="Z36" s="694"/>
      <c r="AA36" s="694"/>
      <c r="AB36" s="694"/>
      <c r="AC36" s="694"/>
      <c r="AD36" s="694"/>
      <c r="AE36" s="694"/>
      <c r="AF36" s="694"/>
      <c r="AG36" s="694"/>
      <c r="AH36" s="694"/>
      <c r="AI36" s="694"/>
      <c r="AJ36" s="694"/>
      <c r="AK36" s="694"/>
      <c r="AL36" s="694"/>
      <c r="AM36" s="694"/>
      <c r="AN36" s="694"/>
      <c r="AO36" s="694"/>
      <c r="AP36" s="694"/>
      <c r="AQ36" s="694"/>
      <c r="AR36" s="694"/>
      <c r="AS36" s="694"/>
      <c r="AT36" s="694"/>
      <c r="AU36" s="694"/>
      <c r="AV36" s="694"/>
      <c r="AW36" s="694"/>
      <c r="AX36" s="694"/>
      <c r="AY36" s="694"/>
      <c r="AZ36" s="694"/>
      <c r="BA36" s="694"/>
      <c r="BB36" s="694"/>
      <c r="BC36" s="694"/>
      <c r="BD36" s="694"/>
      <c r="BE36" s="694"/>
      <c r="BF36" s="694"/>
      <c r="BG36" s="694"/>
      <c r="BH36" s="694"/>
      <c r="BI36" s="694"/>
      <c r="BJ36" s="694"/>
      <c r="BK36" s="694"/>
      <c r="BL36" s="694"/>
      <c r="BM36" s="694"/>
      <c r="BN36" s="694"/>
      <c r="BO36" s="694"/>
      <c r="BP36" s="694"/>
      <c r="BQ36" s="694"/>
      <c r="BR36" s="694"/>
      <c r="BS36" s="694"/>
      <c r="BT36" s="694"/>
      <c r="BU36" s="694"/>
      <c r="BV36" s="694"/>
      <c r="BW36" s="694"/>
      <c r="BX36" s="694"/>
      <c r="BY36" s="694"/>
      <c r="BZ36" s="694"/>
      <c r="CA36" s="694"/>
      <c r="CB36" s="694"/>
      <c r="CC36" s="694"/>
      <c r="CD36" s="694"/>
      <c r="CE36" s="694"/>
      <c r="CF36" s="694"/>
      <c r="CG36" s="694"/>
      <c r="CH36" s="694"/>
      <c r="CI36" s="694"/>
      <c r="CJ36" s="694"/>
    </row>
    <row r="37" spans="1:14" s="694" customFormat="1" ht="21">
      <c r="A37" s="691"/>
      <c r="B37" s="691"/>
      <c r="C37" s="702"/>
      <c r="D37" s="702"/>
      <c r="E37" s="702"/>
      <c r="F37" s="702"/>
      <c r="G37" s="702"/>
      <c r="H37" s="702"/>
      <c r="I37" s="702"/>
      <c r="J37" s="702"/>
      <c r="K37" s="702"/>
      <c r="L37" s="702"/>
      <c r="M37" s="702"/>
      <c r="N37" s="695"/>
    </row>
    <row r="38" spans="1:14" s="601" customFormat="1" ht="15">
      <c r="A38" s="46"/>
      <c r="B38" s="46"/>
      <c r="C38" s="52"/>
      <c r="D38" s="52"/>
      <c r="E38" s="52"/>
      <c r="F38" s="52"/>
      <c r="G38" s="52"/>
      <c r="H38" s="52"/>
      <c r="I38" s="52"/>
      <c r="J38" s="52"/>
      <c r="K38" s="52"/>
      <c r="L38" s="52"/>
      <c r="M38" s="52"/>
      <c r="N38" s="52"/>
    </row>
    <row r="39" spans="1:14" s="601" customFormat="1" ht="15">
      <c r="A39" s="46"/>
      <c r="B39" s="46"/>
      <c r="C39" s="46"/>
      <c r="D39" s="46"/>
      <c r="E39" s="46"/>
      <c r="F39" s="46"/>
      <c r="G39" s="46"/>
      <c r="H39" s="46"/>
      <c r="I39" s="46"/>
      <c r="J39" s="46"/>
      <c r="K39" s="46"/>
      <c r="L39" s="46"/>
      <c r="M39" s="46"/>
      <c r="N39" s="46"/>
    </row>
    <row r="40" s="601" customFormat="1" ht="15">
      <c r="A40" s="46"/>
    </row>
    <row r="41" s="601" customFormat="1" ht="15">
      <c r="A41" s="46"/>
    </row>
    <row r="42" s="601" customFormat="1" ht="15"/>
    <row r="43" s="601" customFormat="1" ht="15"/>
    <row r="44" s="601" customFormat="1" ht="15"/>
    <row r="45" s="601" customFormat="1" ht="15"/>
    <row r="46" s="601" customFormat="1" ht="15"/>
    <row r="47" s="601" customFormat="1" ht="15"/>
    <row r="48" s="601" customFormat="1" ht="15"/>
    <row r="49" s="601" customFormat="1" ht="15"/>
    <row r="50" s="601" customFormat="1" ht="15"/>
    <row r="51" s="601" customFormat="1" ht="15"/>
    <row r="52" s="601" customFormat="1" ht="15"/>
    <row r="53" s="601" customFormat="1" ht="15"/>
    <row r="54" s="601" customFormat="1" ht="15"/>
    <row r="55" s="601" customFormat="1" ht="15"/>
    <row r="56" s="601" customFormat="1" ht="15"/>
    <row r="57" s="601" customFormat="1" ht="15"/>
    <row r="58" s="601" customFormat="1" ht="15"/>
    <row r="59" s="601" customFormat="1" ht="15"/>
    <row r="60" s="601" customFormat="1" ht="15"/>
    <row r="61" s="601" customFormat="1" ht="15"/>
    <row r="62" s="601" customFormat="1" ht="15"/>
    <row r="63" s="601" customFormat="1" ht="15"/>
    <row r="64" s="601" customFormat="1" ht="15"/>
    <row r="65" s="601" customFormat="1" ht="15"/>
    <row r="66" s="601" customFormat="1" ht="15"/>
    <row r="67" s="601" customFormat="1" ht="15"/>
    <row r="68" s="601" customFormat="1" ht="15"/>
    <row r="69" s="601" customFormat="1" ht="15"/>
    <row r="70" s="601" customFormat="1" ht="15"/>
    <row r="71" s="601" customFormat="1" ht="15"/>
    <row r="72" s="601" customFormat="1" ht="15"/>
    <row r="73" s="601" customFormat="1" ht="15"/>
    <row r="74" s="601" customFormat="1" ht="15"/>
    <row r="75" s="601" customFormat="1" ht="15"/>
    <row r="76" s="601" customFormat="1" ht="15"/>
    <row r="77" s="601" customFormat="1" ht="15"/>
    <row r="78" s="601" customFormat="1" ht="15"/>
    <row r="79" s="601" customFormat="1" ht="15"/>
    <row r="80" s="601" customFormat="1" ht="15"/>
    <row r="81" s="601" customFormat="1" ht="15"/>
    <row r="82" s="601" customFormat="1" ht="15"/>
    <row r="83" s="601" customFormat="1" ht="15"/>
    <row r="84" s="601" customFormat="1" ht="15"/>
    <row r="85" s="601" customFormat="1" ht="15"/>
    <row r="86" s="601" customFormat="1" ht="15"/>
    <row r="87" s="601" customFormat="1" ht="15"/>
    <row r="88" s="601" customFormat="1" ht="15"/>
    <row r="89" s="601" customFormat="1" ht="15"/>
    <row r="90" s="601" customFormat="1" ht="15"/>
    <row r="91" s="601" customFormat="1" ht="15"/>
    <row r="92" s="601" customFormat="1" ht="15"/>
    <row r="93" s="601" customFormat="1" ht="15"/>
    <row r="94" s="601" customFormat="1" ht="15"/>
    <row r="95" s="601" customFormat="1" ht="15"/>
    <row r="96" s="601" customFormat="1" ht="15"/>
    <row r="97" s="601" customFormat="1" ht="15"/>
    <row r="98" s="601" customFormat="1" ht="15"/>
    <row r="99" s="601" customFormat="1" ht="15"/>
    <row r="100" s="601" customFormat="1" ht="15"/>
    <row r="101" s="601" customFormat="1" ht="15"/>
    <row r="102" s="601" customFormat="1" ht="15"/>
    <row r="103" s="601" customFormat="1" ht="15"/>
    <row r="104" s="601" customFormat="1" ht="15"/>
    <row r="105" s="601" customFormat="1" ht="15"/>
    <row r="106" s="601" customFormat="1" ht="15"/>
    <row r="107" s="601" customFormat="1" ht="15"/>
    <row r="108" s="601" customFormat="1" ht="15"/>
    <row r="109" s="601" customFormat="1" ht="15"/>
    <row r="110" s="601" customFormat="1" ht="15"/>
    <row r="111" s="601" customFormat="1" ht="15"/>
    <row r="112" s="601" customFormat="1" ht="15"/>
    <row r="113" s="601" customFormat="1" ht="15"/>
    <row r="114" s="601" customFormat="1" ht="15"/>
    <row r="115" s="601" customFormat="1" ht="15"/>
    <row r="116" s="601" customFormat="1" ht="15"/>
    <row r="117" s="601" customFormat="1" ht="15"/>
    <row r="118" s="601" customFormat="1" ht="15"/>
    <row r="119" s="601" customFormat="1" ht="15"/>
    <row r="120" s="601" customFormat="1" ht="15"/>
    <row r="121" s="601" customFormat="1" ht="15"/>
    <row r="122" s="601" customFormat="1" ht="15"/>
    <row r="123" s="601" customFormat="1" ht="15"/>
    <row r="124" s="601" customFormat="1" ht="15"/>
    <row r="125" s="601" customFormat="1" ht="15"/>
    <row r="126" s="601" customFormat="1" ht="15"/>
    <row r="127" s="601" customFormat="1" ht="15"/>
    <row r="128" s="601" customFormat="1" ht="15"/>
    <row r="129" s="601" customFormat="1" ht="15"/>
    <row r="130" s="601" customFormat="1" ht="15"/>
    <row r="131" s="601" customFormat="1" ht="15"/>
    <row r="132" s="601" customFormat="1" ht="15"/>
    <row r="133" s="601" customFormat="1" ht="15"/>
    <row r="134" s="601" customFormat="1" ht="15"/>
    <row r="135" s="601" customFormat="1" ht="15"/>
    <row r="136" s="601" customFormat="1" ht="15"/>
    <row r="137" s="601" customFormat="1" ht="15"/>
    <row r="138" s="601" customFormat="1" ht="15"/>
    <row r="139" s="601" customFormat="1" ht="15"/>
    <row r="140" s="601" customFormat="1" ht="15"/>
    <row r="141" s="601" customFormat="1" ht="15"/>
    <row r="142" s="601" customFormat="1" ht="15"/>
    <row r="143" s="601" customFormat="1" ht="15"/>
    <row r="144" s="601" customFormat="1" ht="15"/>
    <row r="145" s="601" customFormat="1" ht="15"/>
    <row r="146" s="601" customFormat="1" ht="15"/>
    <row r="147" s="601" customFormat="1" ht="15"/>
    <row r="148" s="601" customFormat="1" ht="15"/>
    <row r="149" s="601" customFormat="1" ht="15"/>
    <row r="150" s="601" customFormat="1" ht="15"/>
    <row r="151" s="601" customFormat="1" ht="15"/>
    <row r="152" s="601" customFormat="1" ht="15"/>
    <row r="153" s="601" customFormat="1" ht="15"/>
    <row r="154" s="601" customFormat="1" ht="15"/>
    <row r="155" s="601" customFormat="1" ht="15"/>
    <row r="156" s="601" customFormat="1" ht="15"/>
    <row r="157" s="601" customFormat="1" ht="15"/>
    <row r="158" s="601" customFormat="1" ht="15"/>
    <row r="159" s="601" customFormat="1" ht="15"/>
    <row r="160" s="601" customFormat="1" ht="15"/>
    <row r="161" s="601" customFormat="1" ht="15"/>
    <row r="162" s="601" customFormat="1" ht="15"/>
    <row r="163" s="601" customFormat="1" ht="15"/>
    <row r="164" s="601" customFormat="1" ht="15"/>
    <row r="165" s="601" customFormat="1" ht="15"/>
    <row r="166" s="601" customFormat="1" ht="15"/>
    <row r="167" s="601" customFormat="1" ht="15"/>
    <row r="168" s="601" customFormat="1" ht="15"/>
    <row r="169" s="601" customFormat="1" ht="15"/>
    <row r="170" s="601" customFormat="1" ht="15"/>
    <row r="171" s="601" customFormat="1" ht="15"/>
    <row r="172" s="601" customFormat="1" ht="15"/>
    <row r="173" s="601" customFormat="1" ht="15"/>
    <row r="174" s="601" customFormat="1" ht="15"/>
    <row r="175" s="601" customFormat="1" ht="15"/>
    <row r="176" s="601" customFormat="1" ht="15"/>
    <row r="177" s="601" customFormat="1" ht="15"/>
    <row r="178" s="601" customFormat="1" ht="15"/>
    <row r="179" s="601" customFormat="1" ht="15"/>
    <row r="180" s="601" customFormat="1" ht="15"/>
    <row r="181" s="601" customFormat="1" ht="15"/>
    <row r="182" s="601" customFormat="1" ht="15"/>
    <row r="183" s="601" customFormat="1" ht="15"/>
    <row r="184" s="601" customFormat="1" ht="15"/>
    <row r="185" s="601" customFormat="1" ht="15"/>
    <row r="186" s="601" customFormat="1" ht="15"/>
    <row r="187" s="601" customFormat="1" ht="15"/>
    <row r="188" s="601" customFormat="1" ht="15"/>
    <row r="189" s="601" customFormat="1" ht="15"/>
    <row r="190" s="601" customFormat="1" ht="15"/>
    <row r="191" s="601" customFormat="1" ht="15"/>
    <row r="192" s="601" customFormat="1" ht="15"/>
    <row r="193" s="601" customFormat="1" ht="15"/>
    <row r="194" s="601" customFormat="1" ht="15"/>
    <row r="195" s="601" customFormat="1" ht="15"/>
    <row r="196" s="601" customFormat="1" ht="15"/>
    <row r="197" s="601" customFormat="1" ht="15"/>
    <row r="198" s="601" customFormat="1" ht="15"/>
    <row r="199" s="601" customFormat="1" ht="15"/>
    <row r="200" s="601" customFormat="1" ht="15"/>
    <row r="201" s="601" customFormat="1" ht="15"/>
    <row r="202" s="601" customFormat="1" ht="15"/>
    <row r="203" s="601" customFormat="1" ht="15"/>
    <row r="204" s="601" customFormat="1" ht="15"/>
    <row r="205" s="601" customFormat="1" ht="15"/>
    <row r="206" s="601" customFormat="1" ht="15"/>
    <row r="207" s="601" customFormat="1" ht="15"/>
    <row r="208" s="601" customFormat="1" ht="15"/>
    <row r="209" s="601" customFormat="1" ht="15"/>
    <row r="210" s="601" customFormat="1" ht="15"/>
    <row r="211" s="601" customFormat="1" ht="15"/>
    <row r="212" s="601" customFormat="1" ht="15"/>
    <row r="213" s="601" customFormat="1" ht="15"/>
    <row r="214" s="601" customFormat="1" ht="15"/>
    <row r="215" s="601" customFormat="1" ht="15"/>
    <row r="216" s="601" customFormat="1" ht="15"/>
    <row r="217" s="601" customFormat="1" ht="15"/>
    <row r="218" s="601" customFormat="1" ht="15"/>
    <row r="219" s="601" customFormat="1" ht="15"/>
    <row r="220" s="601" customFormat="1" ht="15"/>
    <row r="221" s="601" customFormat="1" ht="15"/>
    <row r="222" s="601" customFormat="1" ht="15"/>
    <row r="223" s="601" customFormat="1" ht="15"/>
    <row r="224" s="601" customFormat="1" ht="15"/>
    <row r="225" s="601" customFormat="1" ht="15"/>
    <row r="226" s="601" customFormat="1" ht="15"/>
    <row r="227" s="601" customFormat="1" ht="15"/>
    <row r="228" s="601" customFormat="1" ht="15"/>
    <row r="229" s="601" customFormat="1" ht="15"/>
    <row r="230" s="601" customFormat="1" ht="15"/>
    <row r="231" s="601" customFormat="1" ht="15"/>
    <row r="232" s="601" customFormat="1" ht="15"/>
    <row r="233" s="601" customFormat="1" ht="15"/>
    <row r="234" s="601" customFormat="1" ht="15"/>
    <row r="235" s="601" customFormat="1" ht="15"/>
    <row r="236" s="601" customFormat="1" ht="15"/>
    <row r="237" s="601" customFormat="1" ht="15"/>
    <row r="238" s="601" customFormat="1" ht="15"/>
    <row r="239" s="601" customFormat="1" ht="15"/>
    <row r="240" s="601" customFormat="1" ht="15"/>
    <row r="241" s="601" customFormat="1" ht="15"/>
    <row r="242" s="601" customFormat="1" ht="15"/>
    <row r="243" s="601" customFormat="1" ht="15"/>
    <row r="244" s="601" customFormat="1" ht="15"/>
    <row r="245" s="601" customFormat="1" ht="15"/>
    <row r="246" s="601" customFormat="1" ht="15"/>
    <row r="247" s="601" customFormat="1" ht="15"/>
    <row r="248" s="601" customFormat="1" ht="15"/>
    <row r="249" s="601" customFormat="1" ht="15"/>
    <row r="250" s="601" customFormat="1" ht="15"/>
    <row r="251" s="601" customFormat="1" ht="15"/>
    <row r="252" s="601" customFormat="1" ht="15"/>
    <row r="253" s="601" customFormat="1" ht="15"/>
    <row r="254" s="601" customFormat="1" ht="15"/>
    <row r="255" s="601" customFormat="1" ht="15"/>
    <row r="256" s="601" customFormat="1" ht="15"/>
    <row r="257" s="601" customFormat="1" ht="15"/>
    <row r="258" s="601" customFormat="1" ht="15"/>
    <row r="259" s="601" customFormat="1" ht="15"/>
    <row r="260" s="601" customFormat="1" ht="15"/>
    <row r="261" s="601" customFormat="1" ht="15"/>
    <row r="262" s="601" customFormat="1" ht="15"/>
    <row r="263" s="601" customFormat="1" ht="15"/>
    <row r="264" s="601" customFormat="1" ht="15"/>
    <row r="265" s="601" customFormat="1" ht="15"/>
    <row r="266" s="601" customFormat="1" ht="15"/>
    <row r="267" s="601" customFormat="1" ht="15"/>
    <row r="268" s="601" customFormat="1" ht="15"/>
    <row r="269" s="601" customFormat="1" ht="15"/>
    <row r="270" s="601" customFormat="1" ht="15"/>
    <row r="271" s="601" customFormat="1" ht="15"/>
    <row r="272" s="601" customFormat="1" ht="15"/>
    <row r="273" s="601" customFormat="1" ht="15"/>
    <row r="274" s="601" customFormat="1" ht="15"/>
    <row r="275" s="601" customFormat="1" ht="15"/>
    <row r="276" s="601" customFormat="1" ht="15"/>
    <row r="277" s="601" customFormat="1" ht="15"/>
    <row r="278" s="601" customFormat="1" ht="15"/>
    <row r="279" s="601" customFormat="1" ht="15"/>
    <row r="280" s="601" customFormat="1" ht="15"/>
    <row r="281" s="601" customFormat="1" ht="15"/>
    <row r="282" s="601" customFormat="1" ht="15"/>
    <row r="283" s="601" customFormat="1" ht="15"/>
    <row r="284" s="601" customFormat="1" ht="15"/>
    <row r="285" s="601" customFormat="1" ht="15"/>
    <row r="286" s="601" customFormat="1" ht="15"/>
    <row r="287" s="601" customFormat="1" ht="15"/>
    <row r="288" s="601" customFormat="1" ht="15"/>
    <row r="289" s="601" customFormat="1" ht="15"/>
    <row r="290" s="601" customFormat="1" ht="15"/>
    <row r="291" s="601" customFormat="1" ht="15"/>
    <row r="292" s="601" customFormat="1" ht="15"/>
    <row r="293" s="601" customFormat="1" ht="15"/>
    <row r="294" s="601" customFormat="1" ht="15"/>
    <row r="295" s="601" customFormat="1" ht="15"/>
    <row r="296" s="601" customFormat="1" ht="15"/>
    <row r="297" s="601" customFormat="1" ht="15"/>
    <row r="298" s="601" customFormat="1" ht="15"/>
    <row r="299" s="601" customFormat="1" ht="15"/>
    <row r="300" s="601" customFormat="1" ht="15"/>
    <row r="301" s="601" customFormat="1" ht="15"/>
    <row r="302" s="601" customFormat="1" ht="15"/>
    <row r="303" s="601" customFormat="1" ht="15"/>
    <row r="304" s="601" customFormat="1" ht="15"/>
    <row r="305" s="601" customFormat="1" ht="15"/>
    <row r="306" s="601" customFormat="1" ht="15"/>
    <row r="307" s="601" customFormat="1" ht="15"/>
    <row r="308" s="601" customFormat="1" ht="15"/>
    <row r="309" s="601" customFormat="1" ht="15"/>
    <row r="310" s="601" customFormat="1" ht="15"/>
    <row r="311" s="601" customFormat="1" ht="15"/>
    <row r="312" s="601" customFormat="1" ht="15"/>
    <row r="313" s="601" customFormat="1" ht="15"/>
    <row r="314" s="601" customFormat="1" ht="15"/>
    <row r="315" s="601" customFormat="1" ht="15"/>
    <row r="316" s="601" customFormat="1" ht="15"/>
    <row r="317" s="601" customFormat="1" ht="15"/>
    <row r="318" s="601" customFormat="1" ht="15"/>
    <row r="319" s="601" customFormat="1" ht="15"/>
    <row r="320" s="601" customFormat="1" ht="15"/>
    <row r="321" s="601" customFormat="1" ht="15"/>
    <row r="322" s="601" customFormat="1" ht="15"/>
    <row r="323" s="601" customFormat="1" ht="15"/>
    <row r="324" s="601" customFormat="1" ht="15"/>
    <row r="325" s="601" customFormat="1" ht="15"/>
    <row r="326" s="601" customFormat="1" ht="15"/>
    <row r="327" s="601" customFormat="1" ht="15"/>
    <row r="328" s="601" customFormat="1" ht="15"/>
    <row r="329" s="601" customFormat="1" ht="15"/>
    <row r="330" s="601" customFormat="1" ht="15"/>
    <row r="331" s="601" customFormat="1" ht="15"/>
    <row r="332" s="601" customFormat="1" ht="15"/>
    <row r="333" s="601" customFormat="1" ht="15"/>
    <row r="334" s="601" customFormat="1" ht="15"/>
    <row r="335" s="601" customFormat="1" ht="15"/>
    <row r="336" s="601" customFormat="1" ht="15"/>
    <row r="337" s="601" customFormat="1" ht="15"/>
    <row r="338" s="601" customFormat="1" ht="15"/>
    <row r="339" s="601" customFormat="1" ht="15"/>
    <row r="340" s="601" customFormat="1" ht="15"/>
    <row r="341" s="601" customFormat="1" ht="15"/>
    <row r="342" s="601" customFormat="1" ht="15"/>
    <row r="343" s="601" customFormat="1" ht="15"/>
    <row r="344" s="601" customFormat="1" ht="15"/>
    <row r="345" s="601" customFormat="1" ht="15"/>
    <row r="346" s="601" customFormat="1" ht="15"/>
    <row r="347" s="601" customFormat="1" ht="15"/>
    <row r="348" s="601" customFormat="1" ht="15"/>
    <row r="349" s="601" customFormat="1" ht="15"/>
    <row r="350" s="601" customFormat="1" ht="15"/>
    <row r="351" s="601" customFormat="1" ht="15"/>
    <row r="352" s="601" customFormat="1" ht="15"/>
    <row r="353" s="601" customFormat="1" ht="15"/>
    <row r="354" s="601" customFormat="1" ht="15"/>
    <row r="355" s="601" customFormat="1" ht="15"/>
    <row r="356" s="601" customFormat="1" ht="15"/>
    <row r="357" s="601" customFormat="1" ht="15"/>
    <row r="358" s="601" customFormat="1" ht="15"/>
    <row r="359" s="601" customFormat="1" ht="15"/>
    <row r="360" s="601" customFormat="1" ht="15"/>
    <row r="361" s="601" customFormat="1" ht="15"/>
    <row r="362" s="601" customFormat="1" ht="15"/>
    <row r="363" s="601" customFormat="1" ht="15"/>
    <row r="364" s="601" customFormat="1" ht="15"/>
    <row r="365" s="601" customFormat="1" ht="15"/>
    <row r="366" s="601" customFormat="1" ht="15"/>
    <row r="367" s="601" customFormat="1" ht="15"/>
    <row r="368" s="601" customFormat="1" ht="15"/>
    <row r="369" s="601" customFormat="1" ht="15"/>
    <row r="370" s="601" customFormat="1" ht="15"/>
    <row r="371" s="601" customFormat="1" ht="15"/>
    <row r="372" s="601" customFormat="1" ht="15"/>
    <row r="373" s="601" customFormat="1" ht="15"/>
    <row r="374" s="601" customFormat="1" ht="15"/>
    <row r="375" s="601" customFormat="1" ht="15"/>
    <row r="376" s="601" customFormat="1" ht="15"/>
    <row r="377" s="601" customFormat="1" ht="15"/>
    <row r="378" s="601" customFormat="1" ht="15"/>
    <row r="379" s="601" customFormat="1" ht="15"/>
    <row r="380" s="601" customFormat="1" ht="15"/>
    <row r="381" s="601" customFormat="1" ht="15"/>
    <row r="382" s="601" customFormat="1" ht="15"/>
    <row r="383" s="601" customFormat="1" ht="15"/>
    <row r="384" s="601" customFormat="1" ht="15"/>
    <row r="385" s="601" customFormat="1" ht="15"/>
    <row r="386" s="601" customFormat="1" ht="15"/>
    <row r="387" s="601" customFormat="1" ht="15"/>
    <row r="388" s="601" customFormat="1" ht="15"/>
    <row r="389" s="601" customFormat="1" ht="15"/>
    <row r="390" s="601" customFormat="1" ht="15"/>
    <row r="391" s="601" customFormat="1" ht="15"/>
    <row r="392" s="601" customFormat="1" ht="15"/>
    <row r="393" s="601" customFormat="1" ht="15"/>
    <row r="394" s="601" customFormat="1" ht="15"/>
    <row r="395" s="601" customFormat="1" ht="15"/>
    <row r="396" s="601" customFormat="1" ht="15"/>
    <row r="397" s="601" customFormat="1" ht="15"/>
    <row r="398" s="601" customFormat="1" ht="15"/>
    <row r="399" s="601" customFormat="1" ht="15"/>
    <row r="400" s="601" customFormat="1" ht="15"/>
    <row r="401" s="601" customFormat="1" ht="15"/>
    <row r="402" s="601" customFormat="1" ht="15"/>
    <row r="403" s="601" customFormat="1" ht="15"/>
    <row r="404" s="601" customFormat="1" ht="15"/>
    <row r="405" s="601" customFormat="1" ht="15"/>
    <row r="406" s="601" customFormat="1" ht="15"/>
    <row r="407" s="601" customFormat="1" ht="15"/>
    <row r="408" s="601" customFormat="1" ht="15"/>
    <row r="409" s="601" customFormat="1" ht="15"/>
    <row r="410" s="601" customFormat="1" ht="15"/>
    <row r="411" s="601" customFormat="1" ht="15"/>
    <row r="412" s="601" customFormat="1" ht="15"/>
    <row r="413" s="601" customFormat="1" ht="15"/>
    <row r="414" s="601" customFormat="1" ht="15"/>
    <row r="415" s="601" customFormat="1" ht="15"/>
    <row r="416" s="601" customFormat="1" ht="15"/>
    <row r="417" s="601" customFormat="1" ht="15"/>
    <row r="418" s="601" customFormat="1" ht="15"/>
    <row r="419" s="601" customFormat="1" ht="15"/>
    <row r="420" s="601" customFormat="1" ht="15"/>
    <row r="421" s="601" customFormat="1" ht="15"/>
    <row r="422" s="601" customFormat="1" ht="15"/>
    <row r="423" s="601" customFormat="1" ht="15"/>
    <row r="424" s="601" customFormat="1" ht="15"/>
    <row r="425" s="601" customFormat="1" ht="15"/>
    <row r="426" s="601" customFormat="1" ht="15"/>
    <row r="427" s="601" customFormat="1" ht="15"/>
    <row r="428" s="601" customFormat="1" ht="15"/>
    <row r="429" s="601" customFormat="1" ht="15"/>
    <row r="430" s="601" customFormat="1" ht="15"/>
    <row r="431" s="601" customFormat="1" ht="15"/>
    <row r="432" s="601" customFormat="1" ht="15"/>
    <row r="433" s="601" customFormat="1" ht="15"/>
    <row r="434" s="601" customFormat="1" ht="15"/>
    <row r="435" s="601" customFormat="1" ht="15"/>
    <row r="436" s="601" customFormat="1" ht="15"/>
    <row r="437" s="601" customFormat="1" ht="15"/>
    <row r="438" s="601" customFormat="1" ht="15"/>
    <row r="439" s="601" customFormat="1" ht="15"/>
    <row r="440" s="601" customFormat="1" ht="15"/>
    <row r="441" s="601" customFormat="1" ht="15"/>
    <row r="442" s="601" customFormat="1" ht="15"/>
    <row r="443" s="601" customFormat="1" ht="15"/>
    <row r="444" s="601" customFormat="1" ht="15"/>
    <row r="445" s="601" customFormat="1" ht="15"/>
    <row r="446" s="601" customFormat="1" ht="15"/>
    <row r="447" s="601" customFormat="1" ht="15"/>
    <row r="448" s="601" customFormat="1" ht="15"/>
    <row r="449" s="601" customFormat="1" ht="15"/>
    <row r="450" s="601" customFormat="1" ht="15"/>
    <row r="451" s="601" customFormat="1" ht="15"/>
    <row r="452" s="601" customFormat="1" ht="15"/>
    <row r="453" s="601" customFormat="1" ht="15"/>
    <row r="454" s="601" customFormat="1" ht="15"/>
    <row r="455" s="601" customFormat="1" ht="15"/>
    <row r="456" s="601" customFormat="1" ht="15"/>
    <row r="457" s="601" customFormat="1" ht="15"/>
    <row r="458" s="601" customFormat="1" ht="15"/>
    <row r="459" s="601" customFormat="1" ht="15"/>
    <row r="460" s="601" customFormat="1" ht="15"/>
    <row r="461" s="601" customFormat="1" ht="15"/>
    <row r="462" s="601" customFormat="1" ht="15"/>
    <row r="463" s="601" customFormat="1" ht="15"/>
    <row r="464" s="601" customFormat="1" ht="15"/>
    <row r="465" s="601" customFormat="1" ht="15"/>
    <row r="466" s="601" customFormat="1" ht="15"/>
    <row r="467" s="601" customFormat="1" ht="15"/>
    <row r="468" s="601" customFormat="1" ht="15"/>
    <row r="469" s="601" customFormat="1" ht="15"/>
    <row r="470" s="601" customFormat="1" ht="15"/>
    <row r="471" s="601" customFormat="1" ht="15"/>
    <row r="472" s="601" customFormat="1" ht="15"/>
    <row r="473" s="601" customFormat="1" ht="15"/>
    <row r="474" s="601" customFormat="1" ht="15"/>
    <row r="475" s="601" customFormat="1" ht="15"/>
    <row r="476" s="601" customFormat="1" ht="15"/>
    <row r="477" s="601" customFormat="1" ht="15"/>
    <row r="478" s="601" customFormat="1" ht="15"/>
    <row r="479" s="601" customFormat="1" ht="15"/>
    <row r="480" s="601" customFormat="1" ht="15"/>
    <row r="481" s="601" customFormat="1" ht="15"/>
    <row r="482" s="601" customFormat="1" ht="15"/>
    <row r="483" s="601" customFormat="1" ht="15"/>
    <row r="484" s="601" customFormat="1" ht="15"/>
    <row r="485" s="601" customFormat="1" ht="15"/>
    <row r="486" s="601" customFormat="1" ht="15"/>
    <row r="487" s="601" customFormat="1" ht="15"/>
    <row r="488" s="601" customFormat="1" ht="15"/>
    <row r="489" s="601" customFormat="1" ht="15"/>
    <row r="490" s="601" customFormat="1" ht="15"/>
    <row r="491" s="601" customFormat="1" ht="15"/>
    <row r="492" s="601" customFormat="1" ht="15"/>
    <row r="493" s="601" customFormat="1" ht="15"/>
    <row r="494" s="601" customFormat="1" ht="15"/>
    <row r="495" s="601" customFormat="1" ht="15"/>
    <row r="496" s="601" customFormat="1" ht="15"/>
    <row r="497" s="601" customFormat="1" ht="15"/>
    <row r="498" s="601" customFormat="1" ht="15"/>
    <row r="499" s="601" customFormat="1" ht="15"/>
    <row r="500" s="601" customFormat="1" ht="15"/>
    <row r="501" s="601" customFormat="1" ht="15"/>
    <row r="502" s="601" customFormat="1" ht="15"/>
    <row r="503" s="601" customFormat="1" ht="15"/>
    <row r="504" s="601" customFormat="1" ht="15"/>
    <row r="505" s="601" customFormat="1" ht="15"/>
    <row r="506" s="601" customFormat="1" ht="15"/>
    <row r="507" s="601" customFormat="1" ht="15"/>
    <row r="508" s="601" customFormat="1" ht="15"/>
    <row r="509" s="601" customFormat="1" ht="15"/>
    <row r="510" s="601" customFormat="1" ht="15"/>
    <row r="511" s="601" customFormat="1" ht="15"/>
    <row r="512" s="601" customFormat="1" ht="15"/>
    <row r="513" s="601" customFormat="1" ht="15"/>
    <row r="514" s="601" customFormat="1" ht="15"/>
    <row r="515" s="601" customFormat="1" ht="15"/>
    <row r="516" s="601" customFormat="1" ht="15"/>
    <row r="517" s="601" customFormat="1" ht="15"/>
    <row r="518" s="601" customFormat="1" ht="15"/>
    <row r="519" s="601" customFormat="1" ht="15"/>
    <row r="520" s="601" customFormat="1" ht="15"/>
    <row r="521" s="601" customFormat="1" ht="15"/>
    <row r="522" s="601" customFormat="1" ht="15"/>
    <row r="523" s="601" customFormat="1" ht="15"/>
    <row r="524" s="601" customFormat="1" ht="15"/>
    <row r="525" s="601" customFormat="1" ht="15"/>
    <row r="526" s="601" customFormat="1" ht="15"/>
    <row r="527" s="601" customFormat="1" ht="15"/>
    <row r="528" s="601" customFormat="1" ht="15"/>
    <row r="529" s="601" customFormat="1" ht="15"/>
    <row r="530" s="601" customFormat="1" ht="15"/>
    <row r="531" s="601" customFormat="1" ht="15"/>
    <row r="532" s="601" customFormat="1" ht="15"/>
    <row r="533" s="601" customFormat="1" ht="15"/>
    <row r="534" s="601" customFormat="1" ht="15"/>
    <row r="535" s="601" customFormat="1" ht="15"/>
    <row r="536" s="601" customFormat="1" ht="15"/>
    <row r="537" s="601" customFormat="1" ht="15"/>
    <row r="538" s="601" customFormat="1" ht="15"/>
    <row r="539" s="601" customFormat="1" ht="15"/>
    <row r="540" s="601" customFormat="1" ht="15"/>
    <row r="541" s="601" customFormat="1" ht="15"/>
    <row r="542" s="601" customFormat="1" ht="15"/>
    <row r="543" s="601" customFormat="1" ht="15"/>
    <row r="544" s="601" customFormat="1" ht="15"/>
    <row r="545" s="601" customFormat="1" ht="15"/>
    <row r="546" s="601" customFormat="1" ht="15"/>
    <row r="547" s="601" customFormat="1" ht="15"/>
    <row r="548" s="601" customFormat="1" ht="15"/>
    <row r="549" s="601" customFormat="1" ht="15"/>
    <row r="550" s="601" customFormat="1" ht="15"/>
    <row r="551" s="601" customFormat="1" ht="15"/>
    <row r="552" s="601" customFormat="1" ht="15"/>
    <row r="553" s="601" customFormat="1" ht="15"/>
    <row r="554" s="601" customFormat="1" ht="15"/>
    <row r="555" s="601" customFormat="1" ht="15"/>
    <row r="556" s="601" customFormat="1" ht="15"/>
    <row r="557" s="601" customFormat="1" ht="15"/>
    <row r="558" s="601" customFormat="1" ht="15"/>
    <row r="559" s="601" customFormat="1" ht="15"/>
    <row r="560" s="601" customFormat="1" ht="15"/>
    <row r="561" s="601" customFormat="1" ht="15"/>
    <row r="562" s="601" customFormat="1" ht="15"/>
    <row r="563" s="601" customFormat="1" ht="15"/>
    <row r="564" s="601" customFormat="1" ht="15"/>
    <row r="565" s="601" customFormat="1" ht="15"/>
    <row r="566" s="601" customFormat="1" ht="15"/>
    <row r="567" s="601" customFormat="1" ht="15"/>
    <row r="568" s="601" customFormat="1" ht="15"/>
    <row r="569" s="601" customFormat="1" ht="15"/>
    <row r="570" s="601" customFormat="1" ht="15"/>
    <row r="571" s="601" customFormat="1" ht="15"/>
    <row r="572" s="601" customFormat="1" ht="15"/>
    <row r="573" s="601" customFormat="1" ht="15"/>
    <row r="574" s="601" customFormat="1" ht="15"/>
    <row r="575" s="601" customFormat="1" ht="15"/>
    <row r="576" s="601" customFormat="1" ht="15"/>
    <row r="577" s="601" customFormat="1" ht="15"/>
    <row r="578" s="601" customFormat="1" ht="15"/>
    <row r="579" s="601" customFormat="1" ht="15"/>
    <row r="580" s="601" customFormat="1" ht="15"/>
    <row r="581" s="601" customFormat="1" ht="15"/>
    <row r="582" s="601" customFormat="1" ht="15"/>
    <row r="583" s="601" customFormat="1" ht="15"/>
    <row r="584" s="601" customFormat="1" ht="15"/>
    <row r="585" s="601" customFormat="1" ht="15"/>
    <row r="586" s="601" customFormat="1" ht="15"/>
    <row r="587" s="601" customFormat="1" ht="15"/>
    <row r="588" s="601" customFormat="1" ht="15"/>
    <row r="589" s="601" customFormat="1" ht="15"/>
    <row r="590" s="601" customFormat="1" ht="15"/>
    <row r="591" s="601" customFormat="1" ht="15"/>
    <row r="592" s="601" customFormat="1" ht="15"/>
    <row r="593" s="601" customFormat="1" ht="15"/>
    <row r="594" s="601" customFormat="1" ht="15"/>
    <row r="595" s="601" customFormat="1" ht="15"/>
    <row r="596" s="601" customFormat="1" ht="15"/>
    <row r="597" s="601" customFormat="1" ht="15"/>
    <row r="598" s="601" customFormat="1" ht="15"/>
    <row r="599" s="601" customFormat="1" ht="15"/>
    <row r="600" s="601" customFormat="1" ht="15"/>
    <row r="601" s="601" customFormat="1" ht="15"/>
    <row r="602" s="601" customFormat="1" ht="15"/>
    <row r="603" s="601" customFormat="1" ht="15"/>
    <row r="604" s="601" customFormat="1" ht="15"/>
    <row r="605" s="601" customFormat="1" ht="15"/>
    <row r="606" s="601" customFormat="1" ht="15"/>
    <row r="607" s="601" customFormat="1" ht="15"/>
    <row r="608" s="601" customFormat="1" ht="15"/>
    <row r="609" s="601" customFormat="1" ht="15"/>
    <row r="610" s="601" customFormat="1" ht="15"/>
    <row r="611" s="601" customFormat="1" ht="15"/>
    <row r="612" s="601" customFormat="1" ht="15"/>
    <row r="613" s="601" customFormat="1" ht="15"/>
    <row r="614" s="601" customFormat="1" ht="15"/>
    <row r="615" s="601" customFormat="1" ht="15"/>
    <row r="616" s="601" customFormat="1" ht="15"/>
    <row r="617" s="601" customFormat="1" ht="15"/>
    <row r="618" s="601" customFormat="1" ht="15"/>
    <row r="619" s="601" customFormat="1" ht="15"/>
    <row r="620" s="601" customFormat="1" ht="15"/>
    <row r="621" s="601" customFormat="1" ht="15"/>
    <row r="622" s="601" customFormat="1" ht="15"/>
    <row r="623" s="601" customFormat="1" ht="15"/>
    <row r="624" s="601" customFormat="1" ht="15"/>
    <row r="625" s="601" customFormat="1" ht="15"/>
    <row r="626" s="601" customFormat="1" ht="15"/>
    <row r="627" s="601" customFormat="1" ht="15"/>
    <row r="628" s="601" customFormat="1" ht="15"/>
    <row r="629" s="601" customFormat="1" ht="15"/>
    <row r="630" s="601" customFormat="1" ht="15"/>
    <row r="631" s="601" customFormat="1" ht="15"/>
    <row r="632" s="601" customFormat="1" ht="15"/>
    <row r="633" s="601" customFormat="1" ht="15"/>
    <row r="634" s="601" customFormat="1" ht="15"/>
    <row r="635" s="601" customFormat="1" ht="15"/>
    <row r="636" s="601" customFormat="1" ht="15"/>
    <row r="637" s="601" customFormat="1" ht="15"/>
    <row r="638" s="601" customFormat="1" ht="15"/>
    <row r="639" s="601" customFormat="1" ht="15"/>
    <row r="640" s="601" customFormat="1" ht="15"/>
    <row r="641" s="601" customFormat="1" ht="15"/>
    <row r="642" s="601" customFormat="1" ht="15"/>
    <row r="643" s="601" customFormat="1" ht="15"/>
    <row r="644" s="601" customFormat="1" ht="15"/>
    <row r="645" s="601" customFormat="1" ht="15"/>
    <row r="646" s="601" customFormat="1" ht="15"/>
    <row r="647" s="601" customFormat="1" ht="15"/>
    <row r="648" s="601" customFormat="1" ht="15"/>
    <row r="649" s="601" customFormat="1" ht="15"/>
    <row r="650" s="601" customFormat="1" ht="15"/>
    <row r="651" s="601" customFormat="1" ht="15"/>
    <row r="652" s="601" customFormat="1" ht="15"/>
    <row r="653" s="601" customFormat="1" ht="15"/>
    <row r="654" s="601" customFormat="1" ht="15"/>
    <row r="655" s="601" customFormat="1" ht="15"/>
    <row r="656" s="601" customFormat="1" ht="15"/>
    <row r="657" s="601" customFormat="1" ht="15"/>
    <row r="658" s="601" customFormat="1" ht="15"/>
    <row r="659" s="601" customFormat="1" ht="15"/>
    <row r="660" s="601" customFormat="1" ht="15"/>
    <row r="661" s="601" customFormat="1" ht="15"/>
    <row r="662" s="601" customFormat="1" ht="15"/>
    <row r="663" s="601" customFormat="1" ht="15"/>
    <row r="664" s="601" customFormat="1" ht="15"/>
    <row r="665" s="601" customFormat="1" ht="15"/>
    <row r="666" s="601" customFormat="1" ht="15"/>
    <row r="667" s="601" customFormat="1" ht="15"/>
    <row r="668" s="601" customFormat="1" ht="15"/>
    <row r="669" s="601" customFormat="1" ht="15"/>
    <row r="670" s="601" customFormat="1" ht="15"/>
    <row r="671" s="601" customFormat="1" ht="15"/>
    <row r="672" s="601" customFormat="1" ht="15"/>
    <row r="673" s="601" customFormat="1" ht="15"/>
    <row r="674" s="601" customFormat="1" ht="15"/>
    <row r="675" s="601" customFormat="1" ht="15"/>
    <row r="676" s="601" customFormat="1" ht="15"/>
    <row r="677" s="601" customFormat="1" ht="15"/>
    <row r="678" s="601" customFormat="1" ht="15"/>
    <row r="679" s="601" customFormat="1" ht="15"/>
    <row r="680" s="601" customFormat="1" ht="15"/>
    <row r="681" s="601" customFormat="1" ht="15"/>
    <row r="682" s="601" customFormat="1" ht="15"/>
    <row r="683" s="601" customFormat="1" ht="15"/>
    <row r="684" s="601" customFormat="1" ht="15"/>
    <row r="685" s="601" customFormat="1" ht="15"/>
    <row r="686" s="601" customFormat="1" ht="15"/>
    <row r="687" s="601" customFormat="1" ht="15"/>
    <row r="688" s="601" customFormat="1" ht="15"/>
    <row r="689" spans="16:29" ht="15">
      <c r="P689" s="601"/>
      <c r="Q689" s="601"/>
      <c r="R689" s="601"/>
      <c r="S689" s="601"/>
      <c r="T689" s="601"/>
      <c r="U689" s="601"/>
      <c r="V689" s="601"/>
      <c r="W689" s="601"/>
      <c r="X689" s="601"/>
      <c r="Y689" s="601"/>
      <c r="Z689" s="601"/>
      <c r="AA689" s="601"/>
      <c r="AB689" s="601"/>
      <c r="AC689" s="601"/>
    </row>
    <row r="690" spans="16:29" ht="15">
      <c r="P690" s="601"/>
      <c r="Q690" s="601"/>
      <c r="R690" s="601"/>
      <c r="S690" s="601"/>
      <c r="T690" s="601"/>
      <c r="U690" s="601"/>
      <c r="V690" s="601"/>
      <c r="W690" s="601"/>
      <c r="X690" s="601"/>
      <c r="Y690" s="601"/>
      <c r="Z690" s="601"/>
      <c r="AA690" s="601"/>
      <c r="AB690" s="601"/>
      <c r="AC690" s="601"/>
    </row>
    <row r="691" spans="16:29" ht="15">
      <c r="P691" s="601"/>
      <c r="Q691" s="601"/>
      <c r="R691" s="601"/>
      <c r="S691" s="601"/>
      <c r="T691" s="601"/>
      <c r="U691" s="601"/>
      <c r="V691" s="601"/>
      <c r="W691" s="601"/>
      <c r="X691" s="601"/>
      <c r="Y691" s="601"/>
      <c r="Z691" s="601"/>
      <c r="AA691" s="601"/>
      <c r="AB691" s="601"/>
      <c r="AC691" s="601"/>
    </row>
    <row r="692" spans="16:29" ht="15">
      <c r="P692" s="601"/>
      <c r="Q692" s="601"/>
      <c r="R692" s="601"/>
      <c r="S692" s="601"/>
      <c r="T692" s="601"/>
      <c r="U692" s="601"/>
      <c r="V692" s="601"/>
      <c r="W692" s="601"/>
      <c r="X692" s="601"/>
      <c r="Y692" s="601"/>
      <c r="Z692" s="601"/>
      <c r="AA692" s="601"/>
      <c r="AB692" s="601"/>
      <c r="AC692" s="601"/>
    </row>
    <row r="693" spans="16:29" ht="15">
      <c r="P693" s="601"/>
      <c r="Q693" s="601"/>
      <c r="R693" s="601"/>
      <c r="S693" s="601"/>
      <c r="T693" s="601"/>
      <c r="U693" s="601"/>
      <c r="V693" s="601"/>
      <c r="W693" s="601"/>
      <c r="X693" s="601"/>
      <c r="Y693" s="601"/>
      <c r="Z693" s="601"/>
      <c r="AA693" s="601"/>
      <c r="AB693" s="601"/>
      <c r="AC693" s="601"/>
    </row>
    <row r="694" spans="16:29" ht="15">
      <c r="P694" s="601"/>
      <c r="Q694" s="601"/>
      <c r="R694" s="601"/>
      <c r="S694" s="601"/>
      <c r="T694" s="601"/>
      <c r="U694" s="601"/>
      <c r="V694" s="601"/>
      <c r="W694" s="601"/>
      <c r="X694" s="601"/>
      <c r="Y694" s="601"/>
      <c r="Z694" s="601"/>
      <c r="AA694" s="601"/>
      <c r="AB694" s="601"/>
      <c r="AC694" s="601"/>
    </row>
    <row r="695" spans="16:29" ht="15">
      <c r="P695" s="601"/>
      <c r="Q695" s="601"/>
      <c r="R695" s="601"/>
      <c r="S695" s="601"/>
      <c r="T695" s="601"/>
      <c r="U695" s="601"/>
      <c r="V695" s="601"/>
      <c r="W695" s="601"/>
      <c r="X695" s="601"/>
      <c r="Y695" s="601"/>
      <c r="Z695" s="601"/>
      <c r="AA695" s="601"/>
      <c r="AB695" s="601"/>
      <c r="AC695" s="601"/>
    </row>
    <row r="696" spans="16:29" ht="15">
      <c r="P696" s="601"/>
      <c r="Q696" s="601"/>
      <c r="R696" s="601"/>
      <c r="S696" s="601"/>
      <c r="T696" s="601"/>
      <c r="U696" s="601"/>
      <c r="V696" s="601"/>
      <c r="W696" s="601"/>
      <c r="X696" s="601"/>
      <c r="Y696" s="601"/>
      <c r="Z696" s="601"/>
      <c r="AA696" s="601"/>
      <c r="AB696" s="601"/>
      <c r="AC696" s="601"/>
    </row>
    <row r="697" spans="16:29" ht="15">
      <c r="P697" s="601"/>
      <c r="Q697" s="601"/>
      <c r="R697" s="601"/>
      <c r="S697" s="601"/>
      <c r="T697" s="601"/>
      <c r="U697" s="601"/>
      <c r="V697" s="601"/>
      <c r="W697" s="601"/>
      <c r="X697" s="601"/>
      <c r="Y697" s="601"/>
      <c r="Z697" s="601"/>
      <c r="AA697" s="601"/>
      <c r="AB697" s="601"/>
      <c r="AC697" s="601"/>
    </row>
    <row r="698" spans="16:29" ht="15">
      <c r="P698" s="601"/>
      <c r="Q698" s="601"/>
      <c r="R698" s="601"/>
      <c r="S698" s="601"/>
      <c r="T698" s="601"/>
      <c r="U698" s="601"/>
      <c r="V698" s="601"/>
      <c r="W698" s="601"/>
      <c r="X698" s="601"/>
      <c r="Y698" s="601"/>
      <c r="Z698" s="601"/>
      <c r="AA698" s="601"/>
      <c r="AB698" s="601"/>
      <c r="AC698" s="601"/>
    </row>
    <row r="699" spans="16:29" ht="15">
      <c r="P699" s="601"/>
      <c r="Q699" s="601"/>
      <c r="R699" s="601"/>
      <c r="S699" s="601"/>
      <c r="T699" s="601"/>
      <c r="U699" s="601"/>
      <c r="V699" s="601"/>
      <c r="W699" s="601"/>
      <c r="X699" s="601"/>
      <c r="Y699" s="601"/>
      <c r="Z699" s="601"/>
      <c r="AA699" s="601"/>
      <c r="AB699" s="601"/>
      <c r="AC699" s="601"/>
    </row>
    <row r="700" spans="16:29" ht="15">
      <c r="P700" s="601"/>
      <c r="Q700" s="601"/>
      <c r="R700" s="601"/>
      <c r="S700" s="601"/>
      <c r="T700" s="601"/>
      <c r="U700" s="601"/>
      <c r="V700" s="601"/>
      <c r="W700" s="601"/>
      <c r="X700" s="601"/>
      <c r="Y700" s="601"/>
      <c r="Z700" s="601"/>
      <c r="AA700" s="601"/>
      <c r="AB700" s="601"/>
      <c r="AC700" s="601"/>
    </row>
    <row r="701" spans="16:29" ht="15">
      <c r="P701" s="601"/>
      <c r="Q701" s="601"/>
      <c r="R701" s="601"/>
      <c r="S701" s="601"/>
      <c r="T701" s="601"/>
      <c r="U701" s="601"/>
      <c r="V701" s="601"/>
      <c r="W701" s="601"/>
      <c r="X701" s="601"/>
      <c r="Y701" s="601"/>
      <c r="Z701" s="601"/>
      <c r="AA701" s="601"/>
      <c r="AB701" s="601"/>
      <c r="AC701" s="601"/>
    </row>
    <row r="702" spans="16:29" ht="15">
      <c r="P702" s="601"/>
      <c r="Q702" s="601"/>
      <c r="R702" s="601"/>
      <c r="S702" s="601"/>
      <c r="T702" s="601"/>
      <c r="U702" s="601"/>
      <c r="V702" s="601"/>
      <c r="W702" s="601"/>
      <c r="X702" s="601"/>
      <c r="Y702" s="601"/>
      <c r="Z702" s="601"/>
      <c r="AA702" s="601"/>
      <c r="AB702" s="601"/>
      <c r="AC702" s="601"/>
    </row>
    <row r="703" spans="16:29" ht="15">
      <c r="P703" s="601"/>
      <c r="Q703" s="601"/>
      <c r="R703" s="601"/>
      <c r="S703" s="601"/>
      <c r="T703" s="601"/>
      <c r="U703" s="601"/>
      <c r="V703" s="601"/>
      <c r="W703" s="601"/>
      <c r="X703" s="601"/>
      <c r="Y703" s="601"/>
      <c r="Z703" s="601"/>
      <c r="AA703" s="601"/>
      <c r="AB703" s="601"/>
      <c r="AC703" s="601"/>
    </row>
    <row r="704" spans="16:29" ht="15">
      <c r="P704" s="601"/>
      <c r="Q704" s="601"/>
      <c r="R704" s="601"/>
      <c r="S704" s="601"/>
      <c r="T704" s="601"/>
      <c r="U704" s="601"/>
      <c r="V704" s="601"/>
      <c r="W704" s="601"/>
      <c r="X704" s="601"/>
      <c r="Y704" s="601"/>
      <c r="Z704" s="601"/>
      <c r="AA704" s="601"/>
      <c r="AB704" s="601"/>
      <c r="AC704" s="601"/>
    </row>
    <row r="705" spans="16:29" ht="15">
      <c r="P705" s="601"/>
      <c r="Q705" s="601"/>
      <c r="R705" s="601"/>
      <c r="S705" s="601"/>
      <c r="T705" s="601"/>
      <c r="U705" s="601"/>
      <c r="V705" s="601"/>
      <c r="W705" s="601"/>
      <c r="X705" s="601"/>
      <c r="Y705" s="601"/>
      <c r="Z705" s="601"/>
      <c r="AA705" s="601"/>
      <c r="AB705" s="601"/>
      <c r="AC705" s="601"/>
    </row>
    <row r="706" spans="16:29" ht="15">
      <c r="P706" s="601"/>
      <c r="Q706" s="601"/>
      <c r="R706" s="601"/>
      <c r="S706" s="601"/>
      <c r="T706" s="601"/>
      <c r="U706" s="601"/>
      <c r="V706" s="601"/>
      <c r="W706" s="601"/>
      <c r="X706" s="601"/>
      <c r="Y706" s="601"/>
      <c r="Z706" s="601"/>
      <c r="AA706" s="601"/>
      <c r="AB706" s="601"/>
      <c r="AC706" s="601"/>
    </row>
    <row r="707" spans="16:29" ht="15">
      <c r="P707" s="601"/>
      <c r="Q707" s="601"/>
      <c r="R707" s="601"/>
      <c r="S707" s="601"/>
      <c r="T707" s="601"/>
      <c r="U707" s="601"/>
      <c r="V707" s="601"/>
      <c r="W707" s="601"/>
      <c r="X707" s="601"/>
      <c r="Y707" s="601"/>
      <c r="Z707" s="601"/>
      <c r="AA707" s="601"/>
      <c r="AB707" s="601"/>
      <c r="AC707" s="601"/>
    </row>
    <row r="708" spans="16:29" ht="15">
      <c r="P708" s="601"/>
      <c r="Q708" s="601"/>
      <c r="R708" s="601"/>
      <c r="S708" s="601"/>
      <c r="T708" s="601"/>
      <c r="U708" s="601"/>
      <c r="V708" s="601"/>
      <c r="W708" s="601"/>
      <c r="X708" s="601"/>
      <c r="Y708" s="601"/>
      <c r="Z708" s="601"/>
      <c r="AA708" s="601"/>
      <c r="AB708" s="601"/>
      <c r="AC708" s="601"/>
    </row>
    <row r="709" spans="16:29" ht="15">
      <c r="P709" s="601"/>
      <c r="Q709" s="601"/>
      <c r="R709" s="601"/>
      <c r="S709" s="601"/>
      <c r="T709" s="601"/>
      <c r="U709" s="601"/>
      <c r="V709" s="601"/>
      <c r="W709" s="601"/>
      <c r="X709" s="601"/>
      <c r="Y709" s="601"/>
      <c r="Z709" s="601"/>
      <c r="AA709" s="601"/>
      <c r="AB709" s="601"/>
      <c r="AC709" s="601"/>
    </row>
    <row r="710" spans="16:29" ht="15">
      <c r="P710" s="601"/>
      <c r="Q710" s="601"/>
      <c r="R710" s="601"/>
      <c r="S710" s="601"/>
      <c r="T710" s="601"/>
      <c r="U710" s="601"/>
      <c r="V710" s="601"/>
      <c r="W710" s="601"/>
      <c r="X710" s="601"/>
      <c r="Y710" s="601"/>
      <c r="Z710" s="601"/>
      <c r="AA710" s="601"/>
      <c r="AB710" s="601"/>
      <c r="AC710" s="601"/>
    </row>
    <row r="711" spans="16:29" ht="15">
      <c r="P711" s="601"/>
      <c r="Q711" s="601"/>
      <c r="R711" s="601"/>
      <c r="S711" s="601"/>
      <c r="T711" s="601"/>
      <c r="U711" s="601"/>
      <c r="V711" s="601"/>
      <c r="W711" s="601"/>
      <c r="X711" s="601"/>
      <c r="Y711" s="601"/>
      <c r="Z711" s="601"/>
      <c r="AA711" s="601"/>
      <c r="AB711" s="601"/>
      <c r="AC711" s="601"/>
    </row>
    <row r="712" spans="16:29" ht="15">
      <c r="P712" s="601"/>
      <c r="Q712" s="601"/>
      <c r="R712" s="601"/>
      <c r="S712" s="601"/>
      <c r="T712" s="601"/>
      <c r="U712" s="601"/>
      <c r="V712" s="601"/>
      <c r="W712" s="601"/>
      <c r="X712" s="601"/>
      <c r="Y712" s="601"/>
      <c r="Z712" s="601"/>
      <c r="AA712" s="601"/>
      <c r="AB712" s="601"/>
      <c r="AC712" s="601"/>
    </row>
    <row r="713" spans="16:29" ht="15">
      <c r="P713" s="601"/>
      <c r="Q713" s="601"/>
      <c r="R713" s="601"/>
      <c r="S713" s="601"/>
      <c r="T713" s="601"/>
      <c r="U713" s="601"/>
      <c r="V713" s="601"/>
      <c r="W713" s="601"/>
      <c r="X713" s="601"/>
      <c r="Y713" s="601"/>
      <c r="Z713" s="601"/>
      <c r="AA713" s="601"/>
      <c r="AB713" s="601"/>
      <c r="AC713" s="601"/>
    </row>
    <row r="714" spans="16:29" ht="15">
      <c r="P714" s="601"/>
      <c r="Q714" s="601"/>
      <c r="R714" s="601"/>
      <c r="S714" s="601"/>
      <c r="T714" s="601"/>
      <c r="U714" s="601"/>
      <c r="V714" s="601"/>
      <c r="W714" s="601"/>
      <c r="X714" s="601"/>
      <c r="Y714" s="601"/>
      <c r="Z714" s="601"/>
      <c r="AA714" s="601"/>
      <c r="AB714" s="601"/>
      <c r="AC714" s="601"/>
    </row>
    <row r="715" spans="16:29" ht="15">
      <c r="P715" s="601"/>
      <c r="Q715" s="601"/>
      <c r="R715" s="601"/>
      <c r="S715" s="601"/>
      <c r="T715" s="601"/>
      <c r="U715" s="601"/>
      <c r="V715" s="601"/>
      <c r="W715" s="601"/>
      <c r="X715" s="601"/>
      <c r="Y715" s="601"/>
      <c r="Z715" s="601"/>
      <c r="AA715" s="601"/>
      <c r="AB715" s="601"/>
      <c r="AC715" s="601"/>
    </row>
    <row r="716" spans="16:29" ht="15">
      <c r="P716" s="601"/>
      <c r="Q716" s="601"/>
      <c r="R716" s="601"/>
      <c r="S716" s="601"/>
      <c r="T716" s="601"/>
      <c r="U716" s="601"/>
      <c r="V716" s="601"/>
      <c r="W716" s="601"/>
      <c r="X716" s="601"/>
      <c r="Y716" s="601"/>
      <c r="Z716" s="601"/>
      <c r="AA716" s="601"/>
      <c r="AB716" s="601"/>
      <c r="AC716" s="601"/>
    </row>
    <row r="717" spans="16:29" ht="15">
      <c r="P717" s="601"/>
      <c r="Q717" s="601"/>
      <c r="R717" s="601"/>
      <c r="S717" s="601"/>
      <c r="T717" s="601"/>
      <c r="U717" s="601"/>
      <c r="V717" s="601"/>
      <c r="W717" s="601"/>
      <c r="X717" s="601"/>
      <c r="Y717" s="601"/>
      <c r="Z717" s="601"/>
      <c r="AA717" s="601"/>
      <c r="AB717" s="601"/>
      <c r="AC717" s="601"/>
    </row>
    <row r="718" spans="16:29" ht="15">
      <c r="P718" s="601"/>
      <c r="Q718" s="601"/>
      <c r="R718" s="601"/>
      <c r="S718" s="601"/>
      <c r="T718" s="601"/>
      <c r="U718" s="601"/>
      <c r="V718" s="601"/>
      <c r="W718" s="601"/>
      <c r="X718" s="601"/>
      <c r="Y718" s="601"/>
      <c r="Z718" s="601"/>
      <c r="AA718" s="601"/>
      <c r="AB718" s="601"/>
      <c r="AC718" s="601"/>
    </row>
    <row r="719" spans="16:29" ht="15">
      <c r="P719" s="601"/>
      <c r="Q719" s="601"/>
      <c r="R719" s="601"/>
      <c r="S719" s="601"/>
      <c r="T719" s="601"/>
      <c r="U719" s="601"/>
      <c r="V719" s="601"/>
      <c r="W719" s="601"/>
      <c r="X719" s="601"/>
      <c r="Y719" s="601"/>
      <c r="Z719" s="601"/>
      <c r="AA719" s="601"/>
      <c r="AB719" s="601"/>
      <c r="AC719" s="601"/>
    </row>
    <row r="720" spans="16:29" ht="15">
      <c r="P720" s="601"/>
      <c r="Q720" s="601"/>
      <c r="R720" s="601"/>
      <c r="S720" s="601"/>
      <c r="T720" s="601"/>
      <c r="U720" s="601"/>
      <c r="V720" s="601"/>
      <c r="W720" s="601"/>
      <c r="X720" s="601"/>
      <c r="Y720" s="601"/>
      <c r="Z720" s="601"/>
      <c r="AA720" s="601"/>
      <c r="AB720" s="601"/>
      <c r="AC720" s="601"/>
    </row>
    <row r="721" spans="16:29" ht="15">
      <c r="P721" s="601"/>
      <c r="Q721" s="601"/>
      <c r="R721" s="601"/>
      <c r="S721" s="601"/>
      <c r="T721" s="601"/>
      <c r="U721" s="601"/>
      <c r="V721" s="601"/>
      <c r="W721" s="601"/>
      <c r="X721" s="601"/>
      <c r="Y721" s="601"/>
      <c r="Z721" s="601"/>
      <c r="AA721" s="601"/>
      <c r="AB721" s="601"/>
      <c r="AC721" s="601"/>
    </row>
    <row r="722" spans="16:29" ht="15">
      <c r="P722" s="601"/>
      <c r="Q722" s="601"/>
      <c r="R722" s="601"/>
      <c r="S722" s="601"/>
      <c r="T722" s="601"/>
      <c r="U722" s="601"/>
      <c r="V722" s="601"/>
      <c r="W722" s="601"/>
      <c r="X722" s="601"/>
      <c r="Y722" s="601"/>
      <c r="Z722" s="601"/>
      <c r="AA722" s="601"/>
      <c r="AB722" s="601"/>
      <c r="AC722" s="601"/>
    </row>
    <row r="723" spans="16:29" ht="15">
      <c r="P723" s="601"/>
      <c r="Q723" s="601"/>
      <c r="R723" s="601"/>
      <c r="S723" s="601"/>
      <c r="T723" s="601"/>
      <c r="U723" s="601"/>
      <c r="V723" s="601"/>
      <c r="W723" s="601"/>
      <c r="X723" s="601"/>
      <c r="Y723" s="601"/>
      <c r="Z723" s="601"/>
      <c r="AA723" s="601"/>
      <c r="AB723" s="601"/>
      <c r="AC723" s="601"/>
    </row>
    <row r="724" spans="16:29" ht="15">
      <c r="P724" s="601"/>
      <c r="Q724" s="601"/>
      <c r="R724" s="601"/>
      <c r="S724" s="601"/>
      <c r="T724" s="601"/>
      <c r="U724" s="601"/>
      <c r="V724" s="601"/>
      <c r="W724" s="601"/>
      <c r="X724" s="601"/>
      <c r="Y724" s="601"/>
      <c r="Z724" s="601"/>
      <c r="AA724" s="601"/>
      <c r="AB724" s="601"/>
      <c r="AC724" s="601"/>
    </row>
    <row r="725" spans="16:29" ht="15">
      <c r="P725" s="601"/>
      <c r="Q725" s="601"/>
      <c r="R725" s="601"/>
      <c r="S725" s="601"/>
      <c r="T725" s="601"/>
      <c r="U725" s="601"/>
      <c r="V725" s="601"/>
      <c r="W725" s="601"/>
      <c r="X725" s="601"/>
      <c r="Y725" s="601"/>
      <c r="Z725" s="601"/>
      <c r="AA725" s="601"/>
      <c r="AB725" s="601"/>
      <c r="AC725" s="601"/>
    </row>
    <row r="726" spans="16:29" ht="15">
      <c r="P726" s="601"/>
      <c r="Q726" s="601"/>
      <c r="R726" s="601"/>
      <c r="S726" s="601"/>
      <c r="T726" s="601"/>
      <c r="U726" s="601"/>
      <c r="V726" s="601"/>
      <c r="W726" s="601"/>
      <c r="X726" s="601"/>
      <c r="Y726" s="601"/>
      <c r="Z726" s="601"/>
      <c r="AA726" s="601"/>
      <c r="AB726" s="601"/>
      <c r="AC726" s="601"/>
    </row>
    <row r="727" spans="16:29" ht="15">
      <c r="P727" s="601"/>
      <c r="Q727" s="601"/>
      <c r="R727" s="601"/>
      <c r="S727" s="601"/>
      <c r="T727" s="601"/>
      <c r="U727" s="601"/>
      <c r="V727" s="601"/>
      <c r="W727" s="601"/>
      <c r="X727" s="601"/>
      <c r="Y727" s="601"/>
      <c r="Z727" s="601"/>
      <c r="AA727" s="601"/>
      <c r="AB727" s="601"/>
      <c r="AC727" s="601"/>
    </row>
    <row r="728" spans="16:29" ht="15">
      <c r="P728" s="601"/>
      <c r="Q728" s="601"/>
      <c r="R728" s="601"/>
      <c r="S728" s="601"/>
      <c r="T728" s="601"/>
      <c r="U728" s="601"/>
      <c r="V728" s="601"/>
      <c r="W728" s="601"/>
      <c r="X728" s="601"/>
      <c r="Y728" s="601"/>
      <c r="Z728" s="601"/>
      <c r="AA728" s="601"/>
      <c r="AB728" s="601"/>
      <c r="AC728" s="601"/>
    </row>
    <row r="729" spans="16:29" ht="15">
      <c r="P729" s="601"/>
      <c r="Q729" s="601"/>
      <c r="R729" s="601"/>
      <c r="S729" s="601"/>
      <c r="T729" s="601"/>
      <c r="U729" s="601"/>
      <c r="V729" s="601"/>
      <c r="W729" s="601"/>
      <c r="X729" s="601"/>
      <c r="Y729" s="601"/>
      <c r="Z729" s="601"/>
      <c r="AA729" s="601"/>
      <c r="AB729" s="601"/>
      <c r="AC729" s="601"/>
    </row>
    <row r="730" spans="16:29" ht="15">
      <c r="P730" s="601"/>
      <c r="Q730" s="601"/>
      <c r="R730" s="601"/>
      <c r="S730" s="601"/>
      <c r="T730" s="601"/>
      <c r="U730" s="601"/>
      <c r="V730" s="601"/>
      <c r="W730" s="601"/>
      <c r="X730" s="601"/>
      <c r="Y730" s="601"/>
      <c r="Z730" s="601"/>
      <c r="AA730" s="601"/>
      <c r="AB730" s="601"/>
      <c r="AC730" s="601"/>
    </row>
    <row r="731" spans="16:29" ht="15">
      <c r="P731" s="601"/>
      <c r="Q731" s="601"/>
      <c r="R731" s="601"/>
      <c r="S731" s="601"/>
      <c r="T731" s="601"/>
      <c r="U731" s="601"/>
      <c r="V731" s="601"/>
      <c r="W731" s="601"/>
      <c r="X731" s="601"/>
      <c r="Y731" s="601"/>
      <c r="Z731" s="601"/>
      <c r="AA731" s="601"/>
      <c r="AB731" s="601"/>
      <c r="AC731" s="601"/>
    </row>
    <row r="732" spans="16:29" ht="15">
      <c r="P732" s="601"/>
      <c r="Q732" s="601"/>
      <c r="R732" s="601"/>
      <c r="S732" s="601"/>
      <c r="T732" s="601"/>
      <c r="U732" s="601"/>
      <c r="V732" s="601"/>
      <c r="W732" s="601"/>
      <c r="X732" s="601"/>
      <c r="Y732" s="601"/>
      <c r="Z732" s="601"/>
      <c r="AA732" s="601"/>
      <c r="AB732" s="601"/>
      <c r="AC732" s="601"/>
    </row>
    <row r="733" spans="16:29" ht="15">
      <c r="P733" s="601"/>
      <c r="Q733" s="601"/>
      <c r="R733" s="601"/>
      <c r="S733" s="601"/>
      <c r="T733" s="601"/>
      <c r="U733" s="601"/>
      <c r="V733" s="601"/>
      <c r="W733" s="601"/>
      <c r="X733" s="601"/>
      <c r="Y733" s="601"/>
      <c r="Z733" s="601"/>
      <c r="AA733" s="601"/>
      <c r="AB733" s="601"/>
      <c r="AC733" s="601"/>
    </row>
    <row r="734" spans="16:29" ht="15">
      <c r="P734" s="601"/>
      <c r="Q734" s="601"/>
      <c r="R734" s="601"/>
      <c r="S734" s="601"/>
      <c r="T734" s="601"/>
      <c r="U734" s="601"/>
      <c r="V734" s="601"/>
      <c r="W734" s="601"/>
      <c r="X734" s="601"/>
      <c r="Y734" s="601"/>
      <c r="Z734" s="601"/>
      <c r="AA734" s="601"/>
      <c r="AB734" s="601"/>
      <c r="AC734" s="601"/>
    </row>
    <row r="735" spans="16:29" ht="15">
      <c r="P735" s="601"/>
      <c r="Q735" s="601"/>
      <c r="R735" s="601"/>
      <c r="S735" s="601"/>
      <c r="T735" s="601"/>
      <c r="U735" s="601"/>
      <c r="V735" s="601"/>
      <c r="W735" s="601"/>
      <c r="X735" s="601"/>
      <c r="Y735" s="601"/>
      <c r="Z735" s="601"/>
      <c r="AA735" s="601"/>
      <c r="AB735" s="601"/>
      <c r="AC735" s="601"/>
    </row>
    <row r="736" spans="16:29" ht="15">
      <c r="P736" s="601"/>
      <c r="Q736" s="601"/>
      <c r="R736" s="601"/>
      <c r="S736" s="601"/>
      <c r="T736" s="601"/>
      <c r="U736" s="601"/>
      <c r="V736" s="601"/>
      <c r="W736" s="601"/>
      <c r="X736" s="601"/>
      <c r="Y736" s="601"/>
      <c r="Z736" s="601"/>
      <c r="AA736" s="601"/>
      <c r="AB736" s="601"/>
      <c r="AC736" s="601"/>
    </row>
    <row r="737" spans="16:29" ht="15">
      <c r="P737" s="601"/>
      <c r="Q737" s="601"/>
      <c r="R737" s="601"/>
      <c r="S737" s="601"/>
      <c r="T737" s="601"/>
      <c r="U737" s="601"/>
      <c r="V737" s="601"/>
      <c r="W737" s="601"/>
      <c r="X737" s="601"/>
      <c r="Y737" s="601"/>
      <c r="Z737" s="601"/>
      <c r="AA737" s="601"/>
      <c r="AB737" s="601"/>
      <c r="AC737" s="601"/>
    </row>
    <row r="738" spans="16:29" ht="15">
      <c r="P738" s="601"/>
      <c r="Q738" s="601"/>
      <c r="R738" s="601"/>
      <c r="S738" s="601"/>
      <c r="T738" s="601"/>
      <c r="U738" s="601"/>
      <c r="V738" s="601"/>
      <c r="W738" s="601"/>
      <c r="X738" s="601"/>
      <c r="Y738" s="601"/>
      <c r="Z738" s="601"/>
      <c r="AA738" s="601"/>
      <c r="AB738" s="601"/>
      <c r="AC738" s="601"/>
    </row>
    <row r="739" spans="16:29" ht="15">
      <c r="P739" s="601"/>
      <c r="Q739" s="601"/>
      <c r="R739" s="601"/>
      <c r="S739" s="601"/>
      <c r="T739" s="601"/>
      <c r="U739" s="601"/>
      <c r="V739" s="601"/>
      <c r="W739" s="601"/>
      <c r="X739" s="601"/>
      <c r="Y739" s="601"/>
      <c r="Z739" s="601"/>
      <c r="AA739" s="601"/>
      <c r="AB739" s="601"/>
      <c r="AC739" s="601"/>
    </row>
    <row r="740" spans="16:29" ht="15">
      <c r="P740" s="601"/>
      <c r="Q740" s="601"/>
      <c r="R740" s="601"/>
      <c r="S740" s="601"/>
      <c r="T740" s="601"/>
      <c r="U740" s="601"/>
      <c r="V740" s="601"/>
      <c r="W740" s="601"/>
      <c r="X740" s="601"/>
      <c r="Y740" s="601"/>
      <c r="Z740" s="601"/>
      <c r="AA740" s="601"/>
      <c r="AB740" s="601"/>
      <c r="AC740" s="601"/>
    </row>
    <row r="741" spans="16:29" ht="15">
      <c r="P741" s="601"/>
      <c r="Q741" s="601"/>
      <c r="R741" s="601"/>
      <c r="S741" s="601"/>
      <c r="T741" s="601"/>
      <c r="U741" s="601"/>
      <c r="V741" s="601"/>
      <c r="W741" s="601"/>
      <c r="X741" s="601"/>
      <c r="Y741" s="601"/>
      <c r="Z741" s="601"/>
      <c r="AA741" s="601"/>
      <c r="AB741" s="601"/>
      <c r="AC741" s="601"/>
    </row>
    <row r="742" spans="16:29" ht="15">
      <c r="P742" s="601"/>
      <c r="Q742" s="601"/>
      <c r="R742" s="601"/>
      <c r="S742" s="601"/>
      <c r="T742" s="601"/>
      <c r="U742" s="601"/>
      <c r="V742" s="601"/>
      <c r="W742" s="601"/>
      <c r="X742" s="601"/>
      <c r="Y742" s="601"/>
      <c r="Z742" s="601"/>
      <c r="AA742" s="601"/>
      <c r="AB742" s="601"/>
      <c r="AC742" s="601"/>
    </row>
    <row r="743" spans="16:29" ht="15">
      <c r="P743" s="601"/>
      <c r="Q743" s="601"/>
      <c r="R743" s="601"/>
      <c r="S743" s="601"/>
      <c r="T743" s="601"/>
      <c r="U743" s="601"/>
      <c r="V743" s="601"/>
      <c r="W743" s="601"/>
      <c r="X743" s="601"/>
      <c r="Y743" s="601"/>
      <c r="Z743" s="601"/>
      <c r="AA743" s="601"/>
      <c r="AB743" s="601"/>
      <c r="AC743" s="601"/>
    </row>
    <row r="744" spans="16:29" ht="15">
      <c r="P744" s="601"/>
      <c r="Q744" s="601"/>
      <c r="R744" s="601"/>
      <c r="S744" s="601"/>
      <c r="T744" s="601"/>
      <c r="U744" s="601"/>
      <c r="V744" s="601"/>
      <c r="W744" s="601"/>
      <c r="X744" s="601"/>
      <c r="Y744" s="601"/>
      <c r="Z744" s="601"/>
      <c r="AA744" s="601"/>
      <c r="AB744" s="601"/>
      <c r="AC744" s="601"/>
    </row>
    <row r="745" spans="16:29" ht="15">
      <c r="P745" s="601"/>
      <c r="Q745" s="601"/>
      <c r="R745" s="601"/>
      <c r="S745" s="601"/>
      <c r="T745" s="601"/>
      <c r="U745" s="601"/>
      <c r="V745" s="601"/>
      <c r="W745" s="601"/>
      <c r="X745" s="601"/>
      <c r="Y745" s="601"/>
      <c r="Z745" s="601"/>
      <c r="AA745" s="601"/>
      <c r="AB745" s="601"/>
      <c r="AC745" s="601"/>
    </row>
    <row r="746" spans="16:29" ht="15">
      <c r="P746" s="601"/>
      <c r="Q746" s="601"/>
      <c r="R746" s="601"/>
      <c r="S746" s="601"/>
      <c r="T746" s="601"/>
      <c r="U746" s="601"/>
      <c r="V746" s="601"/>
      <c r="W746" s="601"/>
      <c r="X746" s="601"/>
      <c r="Y746" s="601"/>
      <c r="Z746" s="601"/>
      <c r="AA746" s="601"/>
      <c r="AB746" s="601"/>
      <c r="AC746" s="601"/>
    </row>
    <row r="747" spans="16:29" ht="15">
      <c r="P747" s="601"/>
      <c r="Q747" s="601"/>
      <c r="R747" s="601"/>
      <c r="S747" s="601"/>
      <c r="T747" s="601"/>
      <c r="U747" s="601"/>
      <c r="V747" s="601"/>
      <c r="W747" s="601"/>
      <c r="X747" s="601"/>
      <c r="Y747" s="601"/>
      <c r="Z747" s="601"/>
      <c r="AA747" s="601"/>
      <c r="AB747" s="601"/>
      <c r="AC747" s="601"/>
    </row>
    <row r="748" spans="16:29" ht="15">
      <c r="P748" s="601"/>
      <c r="Q748" s="601"/>
      <c r="R748" s="601"/>
      <c r="S748" s="601"/>
      <c r="T748" s="601"/>
      <c r="U748" s="601"/>
      <c r="V748" s="601"/>
      <c r="W748" s="601"/>
      <c r="X748" s="601"/>
      <c r="Y748" s="601"/>
      <c r="Z748" s="601"/>
      <c r="AA748" s="601"/>
      <c r="AB748" s="601"/>
      <c r="AC748" s="601"/>
    </row>
    <row r="749" spans="16:29" ht="15">
      <c r="P749" s="601"/>
      <c r="Q749" s="601"/>
      <c r="R749" s="601"/>
      <c r="S749" s="601"/>
      <c r="T749" s="601"/>
      <c r="U749" s="601"/>
      <c r="V749" s="601"/>
      <c r="W749" s="601"/>
      <c r="X749" s="601"/>
      <c r="Y749" s="601"/>
      <c r="Z749" s="601"/>
      <c r="AA749" s="601"/>
      <c r="AB749" s="601"/>
      <c r="AC749" s="601"/>
    </row>
    <row r="750" spans="16:29" ht="15">
      <c r="P750" s="601"/>
      <c r="Q750" s="601"/>
      <c r="R750" s="601"/>
      <c r="S750" s="601"/>
      <c r="T750" s="601"/>
      <c r="U750" s="601"/>
      <c r="V750" s="601"/>
      <c r="W750" s="601"/>
      <c r="X750" s="601"/>
      <c r="Y750" s="601"/>
      <c r="Z750" s="601"/>
      <c r="AA750" s="601"/>
      <c r="AB750" s="601"/>
      <c r="AC750" s="601"/>
    </row>
    <row r="751" spans="16:29" ht="15">
      <c r="P751" s="601"/>
      <c r="Q751" s="601"/>
      <c r="R751" s="601"/>
      <c r="S751" s="601"/>
      <c r="T751" s="601"/>
      <c r="U751" s="601"/>
      <c r="V751" s="601"/>
      <c r="W751" s="601"/>
      <c r="X751" s="601"/>
      <c r="Y751" s="601"/>
      <c r="Z751" s="601"/>
      <c r="AA751" s="601"/>
      <c r="AB751" s="601"/>
      <c r="AC751" s="601"/>
    </row>
    <row r="752" spans="16:29" ht="15">
      <c r="P752" s="601"/>
      <c r="Q752" s="601"/>
      <c r="R752" s="601"/>
      <c r="S752" s="601"/>
      <c r="T752" s="601"/>
      <c r="U752" s="601"/>
      <c r="V752" s="601"/>
      <c r="W752" s="601"/>
      <c r="X752" s="601"/>
      <c r="Y752" s="601"/>
      <c r="Z752" s="601"/>
      <c r="AA752" s="601"/>
      <c r="AB752" s="601"/>
      <c r="AC752" s="601"/>
    </row>
    <row r="753" spans="16:29" ht="15">
      <c r="P753" s="601"/>
      <c r="Q753" s="601"/>
      <c r="R753" s="601"/>
      <c r="S753" s="601"/>
      <c r="T753" s="601"/>
      <c r="U753" s="601"/>
      <c r="V753" s="601"/>
      <c r="W753" s="601"/>
      <c r="X753" s="601"/>
      <c r="Y753" s="601"/>
      <c r="Z753" s="601"/>
      <c r="AA753" s="601"/>
      <c r="AB753" s="601"/>
      <c r="AC753" s="601"/>
    </row>
    <row r="754" spans="16:29" ht="15">
      <c r="P754" s="601"/>
      <c r="Q754" s="601"/>
      <c r="R754" s="601"/>
      <c r="S754" s="601"/>
      <c r="T754" s="601"/>
      <c r="U754" s="601"/>
      <c r="V754" s="601"/>
      <c r="W754" s="601"/>
      <c r="X754" s="601"/>
      <c r="Y754" s="601"/>
      <c r="Z754" s="601"/>
      <c r="AA754" s="601"/>
      <c r="AB754" s="601"/>
      <c r="AC754" s="601"/>
    </row>
    <row r="755" spans="16:29" ht="15">
      <c r="P755" s="601"/>
      <c r="Q755" s="601"/>
      <c r="R755" s="601"/>
      <c r="S755" s="601"/>
      <c r="T755" s="601"/>
      <c r="U755" s="601"/>
      <c r="V755" s="601"/>
      <c r="W755" s="601"/>
      <c r="X755" s="601"/>
      <c r="Y755" s="601"/>
      <c r="Z755" s="601"/>
      <c r="AA755" s="601"/>
      <c r="AB755" s="601"/>
      <c r="AC755" s="601"/>
    </row>
    <row r="756" spans="16:29" ht="15">
      <c r="P756" s="601"/>
      <c r="Q756" s="601"/>
      <c r="R756" s="601"/>
      <c r="S756" s="601"/>
      <c r="T756" s="601"/>
      <c r="U756" s="601"/>
      <c r="V756" s="601"/>
      <c r="W756" s="601"/>
      <c r="X756" s="601"/>
      <c r="Y756" s="601"/>
      <c r="Z756" s="601"/>
      <c r="AA756" s="601"/>
      <c r="AB756" s="601"/>
      <c r="AC756" s="601"/>
    </row>
    <row r="757" spans="16:29" ht="15">
      <c r="P757" s="601"/>
      <c r="Q757" s="601"/>
      <c r="R757" s="601"/>
      <c r="S757" s="601"/>
      <c r="T757" s="601"/>
      <c r="U757" s="601"/>
      <c r="V757" s="601"/>
      <c r="W757" s="601"/>
      <c r="X757" s="601"/>
      <c r="Y757" s="601"/>
      <c r="Z757" s="601"/>
      <c r="AA757" s="601"/>
      <c r="AB757" s="601"/>
      <c r="AC757" s="601"/>
    </row>
    <row r="758" spans="16:29" ht="15">
      <c r="P758" s="601"/>
      <c r="Q758" s="601"/>
      <c r="R758" s="601"/>
      <c r="S758" s="601"/>
      <c r="T758" s="601"/>
      <c r="U758" s="601"/>
      <c r="V758" s="601"/>
      <c r="W758" s="601"/>
      <c r="X758" s="601"/>
      <c r="Y758" s="601"/>
      <c r="Z758" s="601"/>
      <c r="AA758" s="601"/>
      <c r="AB758" s="601"/>
      <c r="AC758" s="601"/>
    </row>
    <row r="759" spans="16:29" ht="15">
      <c r="P759" s="601"/>
      <c r="Q759" s="601"/>
      <c r="R759" s="601"/>
      <c r="S759" s="601"/>
      <c r="T759" s="601"/>
      <c r="U759" s="601"/>
      <c r="V759" s="601"/>
      <c r="W759" s="601"/>
      <c r="X759" s="601"/>
      <c r="Y759" s="601"/>
      <c r="Z759" s="601"/>
      <c r="AA759" s="601"/>
      <c r="AB759" s="601"/>
      <c r="AC759" s="601"/>
    </row>
    <row r="760" spans="16:29" ht="15">
      <c r="P760" s="601"/>
      <c r="Q760" s="601"/>
      <c r="R760" s="601"/>
      <c r="S760" s="601"/>
      <c r="T760" s="601"/>
      <c r="U760" s="601"/>
      <c r="V760" s="601"/>
      <c r="W760" s="601"/>
      <c r="X760" s="601"/>
      <c r="Y760" s="601"/>
      <c r="Z760" s="601"/>
      <c r="AA760" s="601"/>
      <c r="AB760" s="601"/>
      <c r="AC760" s="601"/>
    </row>
    <row r="761" spans="16:29" ht="15">
      <c r="P761" s="601"/>
      <c r="Q761" s="601"/>
      <c r="R761" s="601"/>
      <c r="S761" s="601"/>
      <c r="T761" s="601"/>
      <c r="U761" s="601"/>
      <c r="V761" s="601"/>
      <c r="W761" s="601"/>
      <c r="X761" s="601"/>
      <c r="Y761" s="601"/>
      <c r="Z761" s="601"/>
      <c r="AA761" s="601"/>
      <c r="AB761" s="601"/>
      <c r="AC761" s="601"/>
    </row>
    <row r="762" spans="16:29" ht="15">
      <c r="P762" s="601"/>
      <c r="Q762" s="601"/>
      <c r="R762" s="601"/>
      <c r="S762" s="601"/>
      <c r="T762" s="601"/>
      <c r="U762" s="601"/>
      <c r="V762" s="601"/>
      <c r="W762" s="601"/>
      <c r="X762" s="601"/>
      <c r="Y762" s="601"/>
      <c r="Z762" s="601"/>
      <c r="AA762" s="601"/>
      <c r="AB762" s="601"/>
      <c r="AC762" s="601"/>
    </row>
    <row r="763" spans="16:29" ht="15">
      <c r="P763" s="601"/>
      <c r="Q763" s="601"/>
      <c r="R763" s="601"/>
      <c r="S763" s="601"/>
      <c r="T763" s="601"/>
      <c r="U763" s="601"/>
      <c r="V763" s="601"/>
      <c r="W763" s="601"/>
      <c r="X763" s="601"/>
      <c r="Y763" s="601"/>
      <c r="Z763" s="601"/>
      <c r="AA763" s="601"/>
      <c r="AB763" s="601"/>
      <c r="AC763" s="601"/>
    </row>
    <row r="764" spans="16:29" ht="15">
      <c r="P764" s="601"/>
      <c r="Q764" s="601"/>
      <c r="R764" s="601"/>
      <c r="S764" s="601"/>
      <c r="T764" s="601"/>
      <c r="U764" s="601"/>
      <c r="V764" s="601"/>
      <c r="W764" s="601"/>
      <c r="X764" s="601"/>
      <c r="Y764" s="601"/>
      <c r="Z764" s="601"/>
      <c r="AA764" s="601"/>
      <c r="AB764" s="601"/>
      <c r="AC764" s="601"/>
    </row>
    <row r="765" spans="16:29" ht="15">
      <c r="P765" s="601"/>
      <c r="Q765" s="601"/>
      <c r="R765" s="601"/>
      <c r="S765" s="601"/>
      <c r="T765" s="601"/>
      <c r="U765" s="601"/>
      <c r="V765" s="601"/>
      <c r="W765" s="601"/>
      <c r="X765" s="601"/>
      <c r="Y765" s="601"/>
      <c r="Z765" s="601"/>
      <c r="AA765" s="601"/>
      <c r="AB765" s="601"/>
      <c r="AC765" s="601"/>
    </row>
    <row r="766" spans="16:29" ht="15">
      <c r="P766" s="601"/>
      <c r="Q766" s="601"/>
      <c r="R766" s="601"/>
      <c r="S766" s="601"/>
      <c r="T766" s="601"/>
      <c r="U766" s="601"/>
      <c r="V766" s="601"/>
      <c r="W766" s="601"/>
      <c r="X766" s="601"/>
      <c r="Y766" s="601"/>
      <c r="Z766" s="601"/>
      <c r="AA766" s="601"/>
      <c r="AB766" s="601"/>
      <c r="AC766" s="601"/>
    </row>
    <row r="767" spans="16:29" ht="15">
      <c r="P767" s="601"/>
      <c r="Q767" s="601"/>
      <c r="R767" s="601"/>
      <c r="S767" s="601"/>
      <c r="T767" s="601"/>
      <c r="U767" s="601"/>
      <c r="V767" s="601"/>
      <c r="W767" s="601"/>
      <c r="X767" s="601"/>
      <c r="Y767" s="601"/>
      <c r="Z767" s="601"/>
      <c r="AA767" s="601"/>
      <c r="AB767" s="601"/>
      <c r="AC767" s="601"/>
    </row>
    <row r="768" spans="16:29" ht="15">
      <c r="P768" s="601"/>
      <c r="Q768" s="601"/>
      <c r="R768" s="601"/>
      <c r="S768" s="601"/>
      <c r="T768" s="601"/>
      <c r="U768" s="601"/>
      <c r="V768" s="601"/>
      <c r="W768" s="601"/>
      <c r="X768" s="601"/>
      <c r="Y768" s="601"/>
      <c r="Z768" s="601"/>
      <c r="AA768" s="601"/>
      <c r="AB768" s="601"/>
      <c r="AC768" s="601"/>
    </row>
    <row r="769" spans="16:29" ht="15">
      <c r="P769" s="601"/>
      <c r="Q769" s="601"/>
      <c r="R769" s="601"/>
      <c r="S769" s="601"/>
      <c r="T769" s="601"/>
      <c r="U769" s="601"/>
      <c r="V769" s="601"/>
      <c r="W769" s="601"/>
      <c r="X769" s="601"/>
      <c r="Y769" s="601"/>
      <c r="Z769" s="601"/>
      <c r="AA769" s="601"/>
      <c r="AB769" s="601"/>
      <c r="AC769" s="601"/>
    </row>
    <row r="770" spans="16:29" ht="15">
      <c r="P770" s="601"/>
      <c r="Q770" s="601"/>
      <c r="R770" s="601"/>
      <c r="S770" s="601"/>
      <c r="T770" s="601"/>
      <c r="U770" s="601"/>
      <c r="V770" s="601"/>
      <c r="W770" s="601"/>
      <c r="X770" s="601"/>
      <c r="Y770" s="601"/>
      <c r="Z770" s="601"/>
      <c r="AA770" s="601"/>
      <c r="AB770" s="601"/>
      <c r="AC770" s="601"/>
    </row>
    <row r="771" spans="16:29" ht="15">
      <c r="P771" s="601"/>
      <c r="Q771" s="601"/>
      <c r="R771" s="601"/>
      <c r="S771" s="601"/>
      <c r="T771" s="601"/>
      <c r="U771" s="601"/>
      <c r="V771" s="601"/>
      <c r="W771" s="601"/>
      <c r="X771" s="601"/>
      <c r="Y771" s="601"/>
      <c r="Z771" s="601"/>
      <c r="AA771" s="601"/>
      <c r="AB771" s="601"/>
      <c r="AC771" s="601"/>
    </row>
    <row r="772" spans="16:29" ht="15">
      <c r="P772" s="601"/>
      <c r="Q772" s="601"/>
      <c r="R772" s="601"/>
      <c r="S772" s="601"/>
      <c r="T772" s="601"/>
      <c r="U772" s="601"/>
      <c r="V772" s="601"/>
      <c r="W772" s="601"/>
      <c r="X772" s="601"/>
      <c r="Y772" s="601"/>
      <c r="Z772" s="601"/>
      <c r="AA772" s="601"/>
      <c r="AB772" s="601"/>
      <c r="AC772" s="601"/>
    </row>
    <row r="773" spans="16:29" ht="15">
      <c r="P773" s="601"/>
      <c r="Q773" s="601"/>
      <c r="R773" s="601"/>
      <c r="S773" s="601"/>
      <c r="T773" s="601"/>
      <c r="U773" s="601"/>
      <c r="V773" s="601"/>
      <c r="W773" s="601"/>
      <c r="X773" s="601"/>
      <c r="Y773" s="601"/>
      <c r="Z773" s="601"/>
      <c r="AA773" s="601"/>
      <c r="AB773" s="601"/>
      <c r="AC773" s="601"/>
    </row>
    <row r="774" spans="16:29" ht="15">
      <c r="P774" s="601"/>
      <c r="Q774" s="601"/>
      <c r="R774" s="601"/>
      <c r="S774" s="601"/>
      <c r="T774" s="601"/>
      <c r="U774" s="601"/>
      <c r="V774" s="601"/>
      <c r="W774" s="601"/>
      <c r="X774" s="601"/>
      <c r="Y774" s="601"/>
      <c r="Z774" s="601"/>
      <c r="AA774" s="601"/>
      <c r="AB774" s="601"/>
      <c r="AC774" s="601"/>
    </row>
    <row r="775" spans="16:29" ht="15">
      <c r="P775" s="601"/>
      <c r="Q775" s="601"/>
      <c r="R775" s="601"/>
      <c r="S775" s="601"/>
      <c r="T775" s="601"/>
      <c r="U775" s="601"/>
      <c r="V775" s="601"/>
      <c r="W775" s="601"/>
      <c r="X775" s="601"/>
      <c r="Y775" s="601"/>
      <c r="Z775" s="601"/>
      <c r="AA775" s="601"/>
      <c r="AB775" s="601"/>
      <c r="AC775" s="601"/>
    </row>
    <row r="776" spans="16:29" ht="15">
      <c r="P776" s="601"/>
      <c r="Q776" s="601"/>
      <c r="R776" s="601"/>
      <c r="S776" s="601"/>
      <c r="T776" s="601"/>
      <c r="U776" s="601"/>
      <c r="V776" s="601"/>
      <c r="W776" s="601"/>
      <c r="X776" s="601"/>
      <c r="Y776" s="601"/>
      <c r="Z776" s="601"/>
      <c r="AA776" s="601"/>
      <c r="AB776" s="601"/>
      <c r="AC776" s="601"/>
    </row>
    <row r="777" spans="16:29" ht="15">
      <c r="P777" s="601"/>
      <c r="Q777" s="601"/>
      <c r="R777" s="601"/>
      <c r="S777" s="601"/>
      <c r="T777" s="601"/>
      <c r="U777" s="601"/>
      <c r="V777" s="601"/>
      <c r="W777" s="601"/>
      <c r="X777" s="601"/>
      <c r="Y777" s="601"/>
      <c r="Z777" s="601"/>
      <c r="AA777" s="601"/>
      <c r="AB777" s="601"/>
      <c r="AC777" s="601"/>
    </row>
    <row r="778" spans="16:29" ht="15">
      <c r="P778" s="601"/>
      <c r="Q778" s="601"/>
      <c r="R778" s="601"/>
      <c r="S778" s="601"/>
      <c r="T778" s="601"/>
      <c r="U778" s="601"/>
      <c r="V778" s="601"/>
      <c r="W778" s="601"/>
      <c r="X778" s="601"/>
      <c r="Y778" s="601"/>
      <c r="Z778" s="601"/>
      <c r="AA778" s="601"/>
      <c r="AB778" s="601"/>
      <c r="AC778" s="601"/>
    </row>
    <row r="779" spans="16:29" ht="15">
      <c r="P779" s="601"/>
      <c r="Q779" s="601"/>
      <c r="R779" s="601"/>
      <c r="S779" s="601"/>
      <c r="T779" s="601"/>
      <c r="U779" s="601"/>
      <c r="V779" s="601"/>
      <c r="W779" s="601"/>
      <c r="X779" s="601"/>
      <c r="Y779" s="601"/>
      <c r="Z779" s="601"/>
      <c r="AA779" s="601"/>
      <c r="AB779" s="601"/>
      <c r="AC779" s="601"/>
    </row>
    <row r="780" spans="16:29" ht="15">
      <c r="P780" s="601"/>
      <c r="Q780" s="601"/>
      <c r="R780" s="601"/>
      <c r="S780" s="601"/>
      <c r="T780" s="601"/>
      <c r="U780" s="601"/>
      <c r="V780" s="601"/>
      <c r="W780" s="601"/>
      <c r="X780" s="601"/>
      <c r="Y780" s="601"/>
      <c r="Z780" s="601"/>
      <c r="AA780" s="601"/>
      <c r="AB780" s="601"/>
      <c r="AC780" s="601"/>
    </row>
    <row r="781" spans="16:29" ht="15">
      <c r="P781" s="601"/>
      <c r="Q781" s="601"/>
      <c r="R781" s="601"/>
      <c r="S781" s="601"/>
      <c r="T781" s="601"/>
      <c r="U781" s="601"/>
      <c r="V781" s="601"/>
      <c r="W781" s="601"/>
      <c r="X781" s="601"/>
      <c r="Y781" s="601"/>
      <c r="Z781" s="601"/>
      <c r="AA781" s="601"/>
      <c r="AB781" s="601"/>
      <c r="AC781" s="601"/>
    </row>
    <row r="782" spans="16:29" ht="15">
      <c r="P782" s="601"/>
      <c r="Q782" s="601"/>
      <c r="R782" s="601"/>
      <c r="S782" s="601"/>
      <c r="T782" s="601"/>
      <c r="U782" s="601"/>
      <c r="V782" s="601"/>
      <c r="W782" s="601"/>
      <c r="X782" s="601"/>
      <c r="Y782" s="601"/>
      <c r="Z782" s="601"/>
      <c r="AA782" s="601"/>
      <c r="AB782" s="601"/>
      <c r="AC782" s="601"/>
    </row>
    <row r="783" spans="16:29" ht="15">
      <c r="P783" s="601"/>
      <c r="Q783" s="601"/>
      <c r="R783" s="601"/>
      <c r="S783" s="601"/>
      <c r="T783" s="601"/>
      <c r="U783" s="601"/>
      <c r="V783" s="601"/>
      <c r="W783" s="601"/>
      <c r="X783" s="601"/>
      <c r="Y783" s="601"/>
      <c r="Z783" s="601"/>
      <c r="AA783" s="601"/>
      <c r="AB783" s="601"/>
      <c r="AC783" s="601"/>
    </row>
    <row r="784" spans="16:29" ht="15">
      <c r="P784" s="601"/>
      <c r="Q784" s="601"/>
      <c r="R784" s="601"/>
      <c r="S784" s="601"/>
      <c r="T784" s="601"/>
      <c r="U784" s="601"/>
      <c r="V784" s="601"/>
      <c r="W784" s="601"/>
      <c r="X784" s="601"/>
      <c r="Y784" s="601"/>
      <c r="Z784" s="601"/>
      <c r="AA784" s="601"/>
      <c r="AB784" s="601"/>
      <c r="AC784" s="601"/>
    </row>
    <row r="785" spans="16:29" ht="15">
      <c r="P785" s="601"/>
      <c r="Q785" s="601"/>
      <c r="R785" s="601"/>
      <c r="S785" s="601"/>
      <c r="T785" s="601"/>
      <c r="U785" s="601"/>
      <c r="V785" s="601"/>
      <c r="W785" s="601"/>
      <c r="X785" s="601"/>
      <c r="Y785" s="601"/>
      <c r="Z785" s="601"/>
      <c r="AA785" s="601"/>
      <c r="AB785" s="601"/>
      <c r="AC785" s="601"/>
    </row>
    <row r="786" spans="16:29" ht="15">
      <c r="P786" s="601"/>
      <c r="Q786" s="601"/>
      <c r="R786" s="601"/>
      <c r="S786" s="601"/>
      <c r="T786" s="601"/>
      <c r="U786" s="601"/>
      <c r="V786" s="601"/>
      <c r="W786" s="601"/>
      <c r="X786" s="601"/>
      <c r="Y786" s="601"/>
      <c r="Z786" s="601"/>
      <c r="AA786" s="601"/>
      <c r="AB786" s="601"/>
      <c r="AC786" s="601"/>
    </row>
    <row r="787" spans="16:29" ht="15">
      <c r="P787" s="601"/>
      <c r="Q787" s="601"/>
      <c r="R787" s="601"/>
      <c r="S787" s="601"/>
      <c r="T787" s="601"/>
      <c r="U787" s="601"/>
      <c r="V787" s="601"/>
      <c r="W787" s="601"/>
      <c r="X787" s="601"/>
      <c r="Y787" s="601"/>
      <c r="Z787" s="601"/>
      <c r="AA787" s="601"/>
      <c r="AB787" s="601"/>
      <c r="AC787" s="601"/>
    </row>
    <row r="788" spans="16:29" ht="15">
      <c r="P788" s="601"/>
      <c r="Q788" s="601"/>
      <c r="R788" s="601"/>
      <c r="S788" s="601"/>
      <c r="T788" s="601"/>
      <c r="U788" s="601"/>
      <c r="V788" s="601"/>
      <c r="W788" s="601"/>
      <c r="X788" s="601"/>
      <c r="Y788" s="601"/>
      <c r="Z788" s="601"/>
      <c r="AA788" s="601"/>
      <c r="AB788" s="601"/>
      <c r="AC788" s="601"/>
    </row>
    <row r="789" spans="16:29" ht="15">
      <c r="P789" s="601"/>
      <c r="Q789" s="601"/>
      <c r="R789" s="601"/>
      <c r="S789" s="601"/>
      <c r="T789" s="601"/>
      <c r="U789" s="601"/>
      <c r="V789" s="601"/>
      <c r="W789" s="601"/>
      <c r="X789" s="601"/>
      <c r="Y789" s="601"/>
      <c r="Z789" s="601"/>
      <c r="AA789" s="601"/>
      <c r="AB789" s="601"/>
      <c r="AC789" s="601"/>
    </row>
    <row r="790" spans="16:29" ht="15">
      <c r="P790" s="601"/>
      <c r="Q790" s="601"/>
      <c r="R790" s="601"/>
      <c r="S790" s="601"/>
      <c r="T790" s="601"/>
      <c r="U790" s="601"/>
      <c r="V790" s="601"/>
      <c r="W790" s="601"/>
      <c r="X790" s="601"/>
      <c r="Y790" s="601"/>
      <c r="Z790" s="601"/>
      <c r="AA790" s="601"/>
      <c r="AB790" s="601"/>
      <c r="AC790" s="601"/>
    </row>
    <row r="791" spans="16:29" ht="15">
      <c r="P791" s="601"/>
      <c r="Q791" s="601"/>
      <c r="R791" s="601"/>
      <c r="S791" s="601"/>
      <c r="T791" s="601"/>
      <c r="U791" s="601"/>
      <c r="V791" s="601"/>
      <c r="W791" s="601"/>
      <c r="X791" s="601"/>
      <c r="Y791" s="601"/>
      <c r="Z791" s="601"/>
      <c r="AA791" s="601"/>
      <c r="AB791" s="601"/>
      <c r="AC791" s="601"/>
    </row>
    <row r="792" spans="16:29" ht="15">
      <c r="P792" s="601"/>
      <c r="Q792" s="601"/>
      <c r="R792" s="601"/>
      <c r="S792" s="601"/>
      <c r="T792" s="601"/>
      <c r="U792" s="601"/>
      <c r="V792" s="601"/>
      <c r="W792" s="601"/>
      <c r="X792" s="601"/>
      <c r="Y792" s="601"/>
      <c r="Z792" s="601"/>
      <c r="AA792" s="601"/>
      <c r="AB792" s="601"/>
      <c r="AC792" s="601"/>
    </row>
    <row r="793" spans="16:29" ht="15">
      <c r="P793" s="601"/>
      <c r="Q793" s="601"/>
      <c r="R793" s="601"/>
      <c r="S793" s="601"/>
      <c r="T793" s="601"/>
      <c r="U793" s="601"/>
      <c r="V793" s="601"/>
      <c r="W793" s="601"/>
      <c r="X793" s="601"/>
      <c r="Y793" s="601"/>
      <c r="Z793" s="601"/>
      <c r="AA793" s="601"/>
      <c r="AB793" s="601"/>
      <c r="AC793" s="601"/>
    </row>
    <row r="794" spans="16:29" ht="15">
      <c r="P794" s="601"/>
      <c r="Q794" s="601"/>
      <c r="R794" s="601"/>
      <c r="S794" s="601"/>
      <c r="T794" s="601"/>
      <c r="U794" s="601"/>
      <c r="V794" s="601"/>
      <c r="W794" s="601"/>
      <c r="X794" s="601"/>
      <c r="Y794" s="601"/>
      <c r="Z794" s="601"/>
      <c r="AA794" s="601"/>
      <c r="AB794" s="601"/>
      <c r="AC794" s="601"/>
    </row>
    <row r="795" spans="16:29" ht="15">
      <c r="P795" s="601"/>
      <c r="Q795" s="601"/>
      <c r="R795" s="601"/>
      <c r="S795" s="601"/>
      <c r="T795" s="601"/>
      <c r="U795" s="601"/>
      <c r="V795" s="601"/>
      <c r="W795" s="601"/>
      <c r="X795" s="601"/>
      <c r="Y795" s="601"/>
      <c r="Z795" s="601"/>
      <c r="AA795" s="601"/>
      <c r="AB795" s="601"/>
      <c r="AC795" s="601"/>
    </row>
    <row r="796" spans="16:29" ht="15">
      <c r="P796" s="601"/>
      <c r="Q796" s="601"/>
      <c r="R796" s="601"/>
      <c r="S796" s="601"/>
      <c r="T796" s="601"/>
      <c r="U796" s="601"/>
      <c r="V796" s="601"/>
      <c r="W796" s="601"/>
      <c r="X796" s="601"/>
      <c r="Y796" s="601"/>
      <c r="Z796" s="601"/>
      <c r="AA796" s="601"/>
      <c r="AB796" s="601"/>
      <c r="AC796" s="601"/>
    </row>
    <row r="797" spans="16:29" ht="15">
      <c r="P797" s="601"/>
      <c r="Q797" s="601"/>
      <c r="R797" s="601"/>
      <c r="S797" s="601"/>
      <c r="T797" s="601"/>
      <c r="U797" s="601"/>
      <c r="V797" s="601"/>
      <c r="W797" s="601"/>
      <c r="X797" s="601"/>
      <c r="Y797" s="601"/>
      <c r="Z797" s="601"/>
      <c r="AA797" s="601"/>
      <c r="AB797" s="601"/>
      <c r="AC797" s="601"/>
    </row>
    <row r="798" spans="16:29" ht="15">
      <c r="P798" s="601"/>
      <c r="Q798" s="601"/>
      <c r="R798" s="601"/>
      <c r="S798" s="601"/>
      <c r="T798" s="601"/>
      <c r="U798" s="601"/>
      <c r="V798" s="601"/>
      <c r="W798" s="601"/>
      <c r="X798" s="601"/>
      <c r="Y798" s="601"/>
      <c r="Z798" s="601"/>
      <c r="AA798" s="601"/>
      <c r="AB798" s="601"/>
      <c r="AC798" s="601"/>
    </row>
    <row r="799" spans="16:29" ht="15">
      <c r="P799" s="601"/>
      <c r="Q799" s="601"/>
      <c r="R799" s="601"/>
      <c r="S799" s="601"/>
      <c r="T799" s="601"/>
      <c r="U799" s="601"/>
      <c r="V799" s="601"/>
      <c r="W799" s="601"/>
      <c r="X799" s="601"/>
      <c r="Y799" s="601"/>
      <c r="Z799" s="601"/>
      <c r="AA799" s="601"/>
      <c r="AB799" s="601"/>
      <c r="AC799" s="601"/>
    </row>
    <row r="800" spans="16:29" ht="15">
      <c r="P800" s="601"/>
      <c r="Q800" s="601"/>
      <c r="R800" s="601"/>
      <c r="S800" s="601"/>
      <c r="T800" s="601"/>
      <c r="U800" s="601"/>
      <c r="V800" s="601"/>
      <c r="W800" s="601"/>
      <c r="X800" s="601"/>
      <c r="Y800" s="601"/>
      <c r="Z800" s="601"/>
      <c r="AA800" s="601"/>
      <c r="AB800" s="601"/>
      <c r="AC800" s="601"/>
    </row>
    <row r="801" spans="16:29" ht="15">
      <c r="P801" s="601"/>
      <c r="Q801" s="601"/>
      <c r="R801" s="601"/>
      <c r="S801" s="601"/>
      <c r="T801" s="601"/>
      <c r="U801" s="601"/>
      <c r="V801" s="601"/>
      <c r="W801" s="601"/>
      <c r="X801" s="601"/>
      <c r="Y801" s="601"/>
      <c r="Z801" s="601"/>
      <c r="AA801" s="601"/>
      <c r="AB801" s="601"/>
      <c r="AC801" s="601"/>
    </row>
    <row r="802" spans="16:29" ht="15">
      <c r="P802" s="601"/>
      <c r="Q802" s="601"/>
      <c r="R802" s="601"/>
      <c r="S802" s="601"/>
      <c r="T802" s="601"/>
      <c r="U802" s="601"/>
      <c r="V802" s="601"/>
      <c r="W802" s="601"/>
      <c r="X802" s="601"/>
      <c r="Y802" s="601"/>
      <c r="Z802" s="601"/>
      <c r="AA802" s="601"/>
      <c r="AB802" s="601"/>
      <c r="AC802" s="601"/>
    </row>
    <row r="803" spans="16:29" ht="15">
      <c r="P803" s="601"/>
      <c r="Q803" s="601"/>
      <c r="R803" s="601"/>
      <c r="S803" s="601"/>
      <c r="T803" s="601"/>
      <c r="U803" s="601"/>
      <c r="V803" s="601"/>
      <c r="W803" s="601"/>
      <c r="X803" s="601"/>
      <c r="Y803" s="601"/>
      <c r="Z803" s="601"/>
      <c r="AA803" s="601"/>
      <c r="AB803" s="601"/>
      <c r="AC803" s="601"/>
    </row>
    <row r="804" spans="16:29" ht="15">
      <c r="P804" s="601"/>
      <c r="Q804" s="601"/>
      <c r="R804" s="601"/>
      <c r="S804" s="601"/>
      <c r="T804" s="601"/>
      <c r="U804" s="601"/>
      <c r="V804" s="601"/>
      <c r="W804" s="601"/>
      <c r="X804" s="601"/>
      <c r="Y804" s="601"/>
      <c r="Z804" s="601"/>
      <c r="AA804" s="601"/>
      <c r="AB804" s="601"/>
      <c r="AC804" s="601"/>
    </row>
    <row r="805" spans="16:29" ht="15">
      <c r="P805" s="601"/>
      <c r="Q805" s="601"/>
      <c r="R805" s="601"/>
      <c r="S805" s="601"/>
      <c r="T805" s="601"/>
      <c r="U805" s="601"/>
      <c r="V805" s="601"/>
      <c r="W805" s="601"/>
      <c r="X805" s="601"/>
      <c r="Y805" s="601"/>
      <c r="Z805" s="601"/>
      <c r="AA805" s="601"/>
      <c r="AB805" s="601"/>
      <c r="AC805" s="601"/>
    </row>
    <row r="806" spans="16:29" ht="15">
      <c r="P806" s="601"/>
      <c r="Q806" s="601"/>
      <c r="R806" s="601"/>
      <c r="S806" s="601"/>
      <c r="T806" s="601"/>
      <c r="U806" s="601"/>
      <c r="V806" s="601"/>
      <c r="W806" s="601"/>
      <c r="X806" s="601"/>
      <c r="Y806" s="601"/>
      <c r="Z806" s="601"/>
      <c r="AA806" s="601"/>
      <c r="AB806" s="601"/>
      <c r="AC806" s="601"/>
    </row>
    <row r="807" spans="16:29" ht="15">
      <c r="P807" s="601"/>
      <c r="Q807" s="601"/>
      <c r="R807" s="601"/>
      <c r="S807" s="601"/>
      <c r="T807" s="601"/>
      <c r="U807" s="601"/>
      <c r="V807" s="601"/>
      <c r="W807" s="601"/>
      <c r="X807" s="601"/>
      <c r="Y807" s="601"/>
      <c r="Z807" s="601"/>
      <c r="AA807" s="601"/>
      <c r="AB807" s="601"/>
      <c r="AC807" s="601"/>
    </row>
    <row r="808" spans="16:29" ht="15">
      <c r="P808" s="601"/>
      <c r="Q808" s="601"/>
      <c r="R808" s="601"/>
      <c r="S808" s="601"/>
      <c r="T808" s="601"/>
      <c r="U808" s="601"/>
      <c r="V808" s="601"/>
      <c r="W808" s="601"/>
      <c r="X808" s="601"/>
      <c r="Y808" s="601"/>
      <c r="Z808" s="601"/>
      <c r="AA808" s="601"/>
      <c r="AB808" s="601"/>
      <c r="AC808" s="601"/>
    </row>
    <row r="809" spans="16:29" ht="15">
      <c r="P809" s="601"/>
      <c r="Q809" s="601"/>
      <c r="R809" s="601"/>
      <c r="S809" s="601"/>
      <c r="T809" s="601"/>
      <c r="U809" s="601"/>
      <c r="V809" s="601"/>
      <c r="W809" s="601"/>
      <c r="X809" s="601"/>
      <c r="Y809" s="601"/>
      <c r="Z809" s="601"/>
      <c r="AA809" s="601"/>
      <c r="AB809" s="601"/>
      <c r="AC809" s="601"/>
    </row>
    <row r="810" spans="16:29" ht="15">
      <c r="P810" s="601"/>
      <c r="Q810" s="601"/>
      <c r="R810" s="601"/>
      <c r="S810" s="601"/>
      <c r="T810" s="601"/>
      <c r="U810" s="601"/>
      <c r="V810" s="601"/>
      <c r="W810" s="601"/>
      <c r="X810" s="601"/>
      <c r="Y810" s="601"/>
      <c r="Z810" s="601"/>
      <c r="AA810" s="601"/>
      <c r="AB810" s="601"/>
      <c r="AC810" s="601"/>
    </row>
    <row r="811" spans="16:29" ht="15">
      <c r="P811" s="601"/>
      <c r="Q811" s="601"/>
      <c r="R811" s="601"/>
      <c r="S811" s="601"/>
      <c r="T811" s="601"/>
      <c r="U811" s="601"/>
      <c r="V811" s="601"/>
      <c r="W811" s="601"/>
      <c r="X811" s="601"/>
      <c r="Y811" s="601"/>
      <c r="Z811" s="601"/>
      <c r="AA811" s="601"/>
      <c r="AB811" s="601"/>
      <c r="AC811" s="601"/>
    </row>
    <row r="812" spans="16:29" ht="15">
      <c r="P812" s="601"/>
      <c r="Q812" s="601"/>
      <c r="R812" s="601"/>
      <c r="S812" s="601"/>
      <c r="T812" s="601"/>
      <c r="U812" s="601"/>
      <c r="V812" s="601"/>
      <c r="W812" s="601"/>
      <c r="X812" s="601"/>
      <c r="Y812" s="601"/>
      <c r="Z812" s="601"/>
      <c r="AA812" s="601"/>
      <c r="AB812" s="601"/>
      <c r="AC812" s="601"/>
    </row>
    <row r="813" spans="16:29" ht="15">
      <c r="P813" s="601"/>
      <c r="Q813" s="601"/>
      <c r="R813" s="601"/>
      <c r="S813" s="601"/>
      <c r="T813" s="601"/>
      <c r="U813" s="601"/>
      <c r="V813" s="601"/>
      <c r="W813" s="601"/>
      <c r="X813" s="601"/>
      <c r="Y813" s="601"/>
      <c r="Z813" s="601"/>
      <c r="AA813" s="601"/>
      <c r="AB813" s="601"/>
      <c r="AC813" s="601"/>
    </row>
    <row r="814" spans="16:29" ht="15">
      <c r="P814" s="601"/>
      <c r="Q814" s="601"/>
      <c r="R814" s="601"/>
      <c r="S814" s="601"/>
      <c r="T814" s="601"/>
      <c r="U814" s="601"/>
      <c r="V814" s="601"/>
      <c r="W814" s="601"/>
      <c r="X814" s="601"/>
      <c r="Y814" s="601"/>
      <c r="Z814" s="601"/>
      <c r="AA814" s="601"/>
      <c r="AB814" s="601"/>
      <c r="AC814" s="601"/>
    </row>
    <row r="815" spans="16:29" ht="15">
      <c r="P815" s="601"/>
      <c r="Q815" s="601"/>
      <c r="R815" s="601"/>
      <c r="S815" s="601"/>
      <c r="T815" s="601"/>
      <c r="U815" s="601"/>
      <c r="V815" s="601"/>
      <c r="W815" s="601"/>
      <c r="X815" s="601"/>
      <c r="Y815" s="601"/>
      <c r="Z815" s="601"/>
      <c r="AA815" s="601"/>
      <c r="AB815" s="601"/>
      <c r="AC815" s="601"/>
    </row>
    <row r="816" spans="16:29" ht="15">
      <c r="P816" s="601"/>
      <c r="Q816" s="601"/>
      <c r="R816" s="601"/>
      <c r="S816" s="601"/>
      <c r="T816" s="601"/>
      <c r="U816" s="601"/>
      <c r="V816" s="601"/>
      <c r="W816" s="601"/>
      <c r="X816" s="601"/>
      <c r="Y816" s="601"/>
      <c r="Z816" s="601"/>
      <c r="AA816" s="601"/>
      <c r="AB816" s="601"/>
      <c r="AC816" s="601"/>
    </row>
    <row r="817" spans="16:29" ht="15">
      <c r="P817" s="601"/>
      <c r="Q817" s="601"/>
      <c r="R817" s="601"/>
      <c r="S817" s="601"/>
      <c r="T817" s="601"/>
      <c r="U817" s="601"/>
      <c r="V817" s="601"/>
      <c r="W817" s="601"/>
      <c r="X817" s="601"/>
      <c r="Y817" s="601"/>
      <c r="Z817" s="601"/>
      <c r="AA817" s="601"/>
      <c r="AB817" s="601"/>
      <c r="AC817" s="601"/>
    </row>
    <row r="818" spans="16:29" ht="15">
      <c r="P818" s="601"/>
      <c r="Q818" s="601"/>
      <c r="R818" s="601"/>
      <c r="S818" s="601"/>
      <c r="T818" s="601"/>
      <c r="U818" s="601"/>
      <c r="V818" s="601"/>
      <c r="W818" s="601"/>
      <c r="X818" s="601"/>
      <c r="Y818" s="601"/>
      <c r="Z818" s="601"/>
      <c r="AA818" s="601"/>
      <c r="AB818" s="601"/>
      <c r="AC818" s="601"/>
    </row>
    <row r="819" spans="16:29" ht="15">
      <c r="P819" s="601"/>
      <c r="Q819" s="601"/>
      <c r="R819" s="601"/>
      <c r="S819" s="601"/>
      <c r="T819" s="601"/>
      <c r="U819" s="601"/>
      <c r="V819" s="601"/>
      <c r="W819" s="601"/>
      <c r="X819" s="601"/>
      <c r="Y819" s="601"/>
      <c r="Z819" s="601"/>
      <c r="AA819" s="601"/>
      <c r="AB819" s="601"/>
      <c r="AC819" s="601"/>
    </row>
    <row r="820" spans="16:29" ht="15">
      <c r="P820" s="601"/>
      <c r="Q820" s="601"/>
      <c r="R820" s="601"/>
      <c r="S820" s="601"/>
      <c r="T820" s="601"/>
      <c r="U820" s="601"/>
      <c r="V820" s="601"/>
      <c r="W820" s="601"/>
      <c r="X820" s="601"/>
      <c r="Y820" s="601"/>
      <c r="Z820" s="601"/>
      <c r="AA820" s="601"/>
      <c r="AB820" s="601"/>
      <c r="AC820" s="601"/>
    </row>
    <row r="821" spans="16:29" ht="15">
      <c r="P821" s="601"/>
      <c r="Q821" s="601"/>
      <c r="R821" s="601"/>
      <c r="S821" s="601"/>
      <c r="T821" s="601"/>
      <c r="U821" s="601"/>
      <c r="V821" s="601"/>
      <c r="W821" s="601"/>
      <c r="X821" s="601"/>
      <c r="Y821" s="601"/>
      <c r="Z821" s="601"/>
      <c r="AA821" s="601"/>
      <c r="AB821" s="601"/>
      <c r="AC821" s="601"/>
    </row>
    <row r="822" spans="16:29" ht="15">
      <c r="P822" s="601"/>
      <c r="Q822" s="601"/>
      <c r="R822" s="601"/>
      <c r="S822" s="601"/>
      <c r="T822" s="601"/>
      <c r="U822" s="601"/>
      <c r="V822" s="601"/>
      <c r="W822" s="601"/>
      <c r="X822" s="601"/>
      <c r="Y822" s="601"/>
      <c r="Z822" s="601"/>
      <c r="AA822" s="601"/>
      <c r="AB822" s="601"/>
      <c r="AC822" s="601"/>
    </row>
    <row r="823" spans="16:29" ht="15">
      <c r="P823" s="601"/>
      <c r="Q823" s="601"/>
      <c r="R823" s="601"/>
      <c r="S823" s="601"/>
      <c r="T823" s="601"/>
      <c r="U823" s="601"/>
      <c r="V823" s="601"/>
      <c r="W823" s="601"/>
      <c r="X823" s="601"/>
      <c r="Y823" s="601"/>
      <c r="Z823" s="601"/>
      <c r="AA823" s="601"/>
      <c r="AB823" s="601"/>
      <c r="AC823" s="601"/>
    </row>
    <row r="824" spans="16:29" ht="15">
      <c r="P824" s="601"/>
      <c r="Q824" s="601"/>
      <c r="R824" s="601"/>
      <c r="S824" s="601"/>
      <c r="T824" s="601"/>
      <c r="U824" s="601"/>
      <c r="V824" s="601"/>
      <c r="W824" s="601"/>
      <c r="X824" s="601"/>
      <c r="Y824" s="601"/>
      <c r="Z824" s="601"/>
      <c r="AA824" s="601"/>
      <c r="AB824" s="601"/>
      <c r="AC824" s="601"/>
    </row>
    <row r="825" spans="16:29" ht="15">
      <c r="P825" s="601"/>
      <c r="Q825" s="601"/>
      <c r="R825" s="601"/>
      <c r="S825" s="601"/>
      <c r="T825" s="601"/>
      <c r="U825" s="601"/>
      <c r="V825" s="601"/>
      <c r="W825" s="601"/>
      <c r="X825" s="601"/>
      <c r="Y825" s="601"/>
      <c r="Z825" s="601"/>
      <c r="AA825" s="601"/>
      <c r="AB825" s="601"/>
      <c r="AC825" s="601"/>
    </row>
    <row r="826" spans="16:29" ht="15">
      <c r="P826" s="601"/>
      <c r="Q826" s="601"/>
      <c r="R826" s="601"/>
      <c r="S826" s="601"/>
      <c r="T826" s="601"/>
      <c r="U826" s="601"/>
      <c r="V826" s="601"/>
      <c r="W826" s="601"/>
      <c r="X826" s="601"/>
      <c r="Y826" s="601"/>
      <c r="Z826" s="601"/>
      <c r="AA826" s="601"/>
      <c r="AB826" s="601"/>
      <c r="AC826" s="601"/>
    </row>
    <row r="827" spans="16:29" ht="15">
      <c r="P827" s="601"/>
      <c r="Q827" s="601"/>
      <c r="R827" s="601"/>
      <c r="S827" s="601"/>
      <c r="T827" s="601"/>
      <c r="U827" s="601"/>
      <c r="V827" s="601"/>
      <c r="W827" s="601"/>
      <c r="X827" s="601"/>
      <c r="Y827" s="601"/>
      <c r="Z827" s="601"/>
      <c r="AA827" s="601"/>
      <c r="AB827" s="601"/>
      <c r="AC827" s="601"/>
    </row>
    <row r="828" spans="16:29" ht="15">
      <c r="P828" s="601"/>
      <c r="Q828" s="601"/>
      <c r="R828" s="601"/>
      <c r="S828" s="601"/>
      <c r="T828" s="601"/>
      <c r="U828" s="601"/>
      <c r="V828" s="601"/>
      <c r="W828" s="601"/>
      <c r="X828" s="601"/>
      <c r="Y828" s="601"/>
      <c r="Z828" s="601"/>
      <c r="AA828" s="601"/>
      <c r="AB828" s="601"/>
      <c r="AC828" s="601"/>
    </row>
    <row r="829" spans="16:29" ht="15">
      <c r="P829" s="601"/>
      <c r="Q829" s="601"/>
      <c r="R829" s="601"/>
      <c r="S829" s="601"/>
      <c r="T829" s="601"/>
      <c r="U829" s="601"/>
      <c r="V829" s="601"/>
      <c r="W829" s="601"/>
      <c r="X829" s="601"/>
      <c r="Y829" s="601"/>
      <c r="Z829" s="601"/>
      <c r="AA829" s="601"/>
      <c r="AB829" s="601"/>
      <c r="AC829" s="601"/>
    </row>
    <row r="830" spans="16:29" ht="15">
      <c r="P830" s="601"/>
      <c r="Q830" s="601"/>
      <c r="R830" s="601"/>
      <c r="S830" s="601"/>
      <c r="T830" s="601"/>
      <c r="U830" s="601"/>
      <c r="V830" s="601"/>
      <c r="W830" s="601"/>
      <c r="X830" s="601"/>
      <c r="Y830" s="601"/>
      <c r="Z830" s="601"/>
      <c r="AA830" s="601"/>
      <c r="AB830" s="601"/>
      <c r="AC830" s="601"/>
    </row>
    <row r="831" spans="16:29" ht="15">
      <c r="P831" s="601"/>
      <c r="Q831" s="601"/>
      <c r="R831" s="601"/>
      <c r="S831" s="601"/>
      <c r="T831" s="601"/>
      <c r="U831" s="601"/>
      <c r="V831" s="601"/>
      <c r="W831" s="601"/>
      <c r="X831" s="601"/>
      <c r="Y831" s="601"/>
      <c r="Z831" s="601"/>
      <c r="AA831" s="601"/>
      <c r="AB831" s="601"/>
      <c r="AC831" s="601"/>
    </row>
    <row r="832" spans="16:29" ht="15">
      <c r="P832" s="601"/>
      <c r="Q832" s="601"/>
      <c r="R832" s="601"/>
      <c r="S832" s="601"/>
      <c r="T832" s="601"/>
      <c r="U832" s="601"/>
      <c r="V832" s="601"/>
      <c r="W832" s="601"/>
      <c r="X832" s="601"/>
      <c r="Y832" s="601"/>
      <c r="Z832" s="601"/>
      <c r="AA832" s="601"/>
      <c r="AB832" s="601"/>
      <c r="AC832" s="601"/>
    </row>
    <row r="833" spans="16:29" ht="15">
      <c r="P833" s="601"/>
      <c r="Q833" s="601"/>
      <c r="R833" s="601"/>
      <c r="S833" s="601"/>
      <c r="T833" s="601"/>
      <c r="U833" s="601"/>
      <c r="V833" s="601"/>
      <c r="W833" s="601"/>
      <c r="X833" s="601"/>
      <c r="Y833" s="601"/>
      <c r="Z833" s="601"/>
      <c r="AA833" s="601"/>
      <c r="AB833" s="601"/>
      <c r="AC833" s="601"/>
    </row>
    <row r="834" spans="16:29" ht="15">
      <c r="P834" s="601"/>
      <c r="Q834" s="601"/>
      <c r="R834" s="601"/>
      <c r="S834" s="601"/>
      <c r="T834" s="601"/>
      <c r="U834" s="601"/>
      <c r="V834" s="601"/>
      <c r="W834" s="601"/>
      <c r="X834" s="601"/>
      <c r="Y834" s="601"/>
      <c r="Z834" s="601"/>
      <c r="AA834" s="601"/>
      <c r="AB834" s="601"/>
      <c r="AC834" s="601"/>
    </row>
    <row r="835" spans="16:29" ht="15">
      <c r="P835" s="601"/>
      <c r="Q835" s="601"/>
      <c r="R835" s="601"/>
      <c r="S835" s="601"/>
      <c r="T835" s="601"/>
      <c r="U835" s="601"/>
      <c r="V835" s="601"/>
      <c r="W835" s="601"/>
      <c r="X835" s="601"/>
      <c r="Y835" s="601"/>
      <c r="Z835" s="601"/>
      <c r="AA835" s="601"/>
      <c r="AB835" s="601"/>
      <c r="AC835" s="601"/>
    </row>
    <row r="836" spans="16:29" ht="15">
      <c r="P836" s="601"/>
      <c r="Q836" s="601"/>
      <c r="R836" s="601"/>
      <c r="S836" s="601"/>
      <c r="T836" s="601"/>
      <c r="U836" s="601"/>
      <c r="V836" s="601"/>
      <c r="W836" s="601"/>
      <c r="X836" s="601"/>
      <c r="Y836" s="601"/>
      <c r="Z836" s="601"/>
      <c r="AA836" s="601"/>
      <c r="AB836" s="601"/>
      <c r="AC836" s="601"/>
    </row>
    <row r="837" spans="16:29" ht="15">
      <c r="P837" s="601"/>
      <c r="Q837" s="601"/>
      <c r="R837" s="601"/>
      <c r="S837" s="601"/>
      <c r="T837" s="601"/>
      <c r="U837" s="601"/>
      <c r="V837" s="601"/>
      <c r="W837" s="601"/>
      <c r="X837" s="601"/>
      <c r="Y837" s="601"/>
      <c r="Z837" s="601"/>
      <c r="AA837" s="601"/>
      <c r="AB837" s="601"/>
      <c r="AC837" s="601"/>
    </row>
    <row r="838" spans="16:29" ht="15">
      <c r="P838" s="601"/>
      <c r="Q838" s="601"/>
      <c r="R838" s="601"/>
      <c r="S838" s="601"/>
      <c r="T838" s="601"/>
      <c r="U838" s="601"/>
      <c r="V838" s="601"/>
      <c r="W838" s="601"/>
      <c r="X838" s="601"/>
      <c r="Y838" s="601"/>
      <c r="Z838" s="601"/>
      <c r="AA838" s="601"/>
      <c r="AB838" s="601"/>
      <c r="AC838" s="601"/>
    </row>
    <row r="839" spans="16:29" ht="15">
      <c r="P839" s="601"/>
      <c r="Q839" s="601"/>
      <c r="R839" s="601"/>
      <c r="S839" s="601"/>
      <c r="T839" s="601"/>
      <c r="U839" s="601"/>
      <c r="V839" s="601"/>
      <c r="W839" s="601"/>
      <c r="X839" s="601"/>
      <c r="Y839" s="601"/>
      <c r="Z839" s="601"/>
      <c r="AA839" s="601"/>
      <c r="AB839" s="601"/>
      <c r="AC839" s="601"/>
    </row>
    <row r="840" spans="16:29" ht="15">
      <c r="P840" s="601"/>
      <c r="Q840" s="601"/>
      <c r="R840" s="601"/>
      <c r="S840" s="601"/>
      <c r="T840" s="601"/>
      <c r="U840" s="601"/>
      <c r="V840" s="601"/>
      <c r="W840" s="601"/>
      <c r="X840" s="601"/>
      <c r="Y840" s="601"/>
      <c r="Z840" s="601"/>
      <c r="AA840" s="601"/>
      <c r="AB840" s="601"/>
      <c r="AC840" s="601"/>
    </row>
    <row r="841" spans="16:29" ht="15">
      <c r="P841" s="601"/>
      <c r="Q841" s="601"/>
      <c r="R841" s="601"/>
      <c r="S841" s="601"/>
      <c r="T841" s="601"/>
      <c r="U841" s="601"/>
      <c r="V841" s="601"/>
      <c r="W841" s="601"/>
      <c r="X841" s="601"/>
      <c r="Y841" s="601"/>
      <c r="Z841" s="601"/>
      <c r="AA841" s="601"/>
      <c r="AB841" s="601"/>
      <c r="AC841" s="601"/>
    </row>
    <row r="842" spans="16:29" ht="15">
      <c r="P842" s="601"/>
      <c r="Q842" s="601"/>
      <c r="R842" s="601"/>
      <c r="S842" s="601"/>
      <c r="T842" s="601"/>
      <c r="U842" s="601"/>
      <c r="V842" s="601"/>
      <c r="W842" s="601"/>
      <c r="X842" s="601"/>
      <c r="Y842" s="601"/>
      <c r="Z842" s="601"/>
      <c r="AA842" s="601"/>
      <c r="AB842" s="601"/>
      <c r="AC842" s="601"/>
    </row>
    <row r="843" spans="16:29" ht="15">
      <c r="P843" s="601"/>
      <c r="Q843" s="601"/>
      <c r="R843" s="601"/>
      <c r="S843" s="601"/>
      <c r="T843" s="601"/>
      <c r="U843" s="601"/>
      <c r="V843" s="601"/>
      <c r="W843" s="601"/>
      <c r="X843" s="601"/>
      <c r="Y843" s="601"/>
      <c r="Z843" s="601"/>
      <c r="AA843" s="601"/>
      <c r="AB843" s="601"/>
      <c r="AC843" s="601"/>
    </row>
    <row r="844" spans="16:29" ht="15">
      <c r="P844" s="601"/>
      <c r="Q844" s="601"/>
      <c r="R844" s="601"/>
      <c r="S844" s="601"/>
      <c r="T844" s="601"/>
      <c r="U844" s="601"/>
      <c r="V844" s="601"/>
      <c r="W844" s="601"/>
      <c r="X844" s="601"/>
      <c r="Y844" s="601"/>
      <c r="Z844" s="601"/>
      <c r="AA844" s="601"/>
      <c r="AB844" s="601"/>
      <c r="AC844" s="601"/>
    </row>
    <row r="845" spans="16:29" ht="15">
      <c r="P845" s="601"/>
      <c r="Q845" s="601"/>
      <c r="R845" s="601"/>
      <c r="S845" s="601"/>
      <c r="T845" s="601"/>
      <c r="U845" s="601"/>
      <c r="V845" s="601"/>
      <c r="W845" s="601"/>
      <c r="X845" s="601"/>
      <c r="Y845" s="601"/>
      <c r="Z845" s="601"/>
      <c r="AA845" s="601"/>
      <c r="AB845" s="601"/>
      <c r="AC845" s="601"/>
    </row>
    <row r="846" spans="16:29" ht="15">
      <c r="P846" s="601"/>
      <c r="Q846" s="601"/>
      <c r="R846" s="601"/>
      <c r="S846" s="601"/>
      <c r="T846" s="601"/>
      <c r="U846" s="601"/>
      <c r="V846" s="601"/>
      <c r="W846" s="601"/>
      <c r="X846" s="601"/>
      <c r="Y846" s="601"/>
      <c r="Z846" s="601"/>
      <c r="AA846" s="601"/>
      <c r="AB846" s="601"/>
      <c r="AC846" s="601"/>
    </row>
    <row r="847" spans="16:29" ht="15">
      <c r="P847" s="601"/>
      <c r="Q847" s="601"/>
      <c r="R847" s="601"/>
      <c r="S847" s="601"/>
      <c r="T847" s="601"/>
      <c r="U847" s="601"/>
      <c r="V847" s="601"/>
      <c r="W847" s="601"/>
      <c r="X847" s="601"/>
      <c r="Y847" s="601"/>
      <c r="Z847" s="601"/>
      <c r="AA847" s="601"/>
      <c r="AB847" s="601"/>
      <c r="AC847" s="601"/>
    </row>
    <row r="848" spans="16:29" ht="15">
      <c r="P848" s="601"/>
      <c r="Q848" s="601"/>
      <c r="R848" s="601"/>
      <c r="S848" s="601"/>
      <c r="T848" s="601"/>
      <c r="U848" s="601"/>
      <c r="V848" s="601"/>
      <c r="W848" s="601"/>
      <c r="X848" s="601"/>
      <c r="Y848" s="601"/>
      <c r="Z848" s="601"/>
      <c r="AA848" s="601"/>
      <c r="AB848" s="601"/>
      <c r="AC848" s="601"/>
    </row>
    <row r="849" spans="16:29" ht="15">
      <c r="P849" s="601"/>
      <c r="Q849" s="601"/>
      <c r="R849" s="601"/>
      <c r="S849" s="601"/>
      <c r="T849" s="601"/>
      <c r="U849" s="601"/>
      <c r="V849" s="601"/>
      <c r="W849" s="601"/>
      <c r="X849" s="601"/>
      <c r="Y849" s="601"/>
      <c r="Z849" s="601"/>
      <c r="AA849" s="601"/>
      <c r="AB849" s="601"/>
      <c r="AC849" s="601"/>
    </row>
    <row r="850" spans="16:29" ht="15">
      <c r="P850" s="601"/>
      <c r="Q850" s="601"/>
      <c r="R850" s="601"/>
      <c r="S850" s="601"/>
      <c r="T850" s="601"/>
      <c r="U850" s="601"/>
      <c r="V850" s="601"/>
      <c r="W850" s="601"/>
      <c r="X850" s="601"/>
      <c r="Y850" s="601"/>
      <c r="Z850" s="601"/>
      <c r="AA850" s="601"/>
      <c r="AB850" s="601"/>
      <c r="AC850" s="601"/>
    </row>
    <row r="851" spans="16:29" ht="15">
      <c r="P851" s="601"/>
      <c r="Q851" s="601"/>
      <c r="R851" s="601"/>
      <c r="S851" s="601"/>
      <c r="T851" s="601"/>
      <c r="U851" s="601"/>
      <c r="V851" s="601"/>
      <c r="W851" s="601"/>
      <c r="X851" s="601"/>
      <c r="Y851" s="601"/>
      <c r="Z851" s="601"/>
      <c r="AA851" s="601"/>
      <c r="AB851" s="601"/>
      <c r="AC851" s="601"/>
    </row>
    <row r="852" spans="16:29" ht="15">
      <c r="P852" s="601"/>
      <c r="Q852" s="601"/>
      <c r="R852" s="601"/>
      <c r="S852" s="601"/>
      <c r="T852" s="601"/>
      <c r="U852" s="601"/>
      <c r="V852" s="601"/>
      <c r="W852" s="601"/>
      <c r="X852" s="601"/>
      <c r="Y852" s="601"/>
      <c r="Z852" s="601"/>
      <c r="AA852" s="601"/>
      <c r="AB852" s="601"/>
      <c r="AC852" s="601"/>
    </row>
    <row r="853" spans="16:29" ht="15">
      <c r="P853" s="601"/>
      <c r="Q853" s="601"/>
      <c r="R853" s="601"/>
      <c r="S853" s="601"/>
      <c r="T853" s="601"/>
      <c r="U853" s="601"/>
      <c r="V853" s="601"/>
      <c r="W853" s="601"/>
      <c r="X853" s="601"/>
      <c r="Y853" s="601"/>
      <c r="Z853" s="601"/>
      <c r="AA853" s="601"/>
      <c r="AB853" s="601"/>
      <c r="AC853" s="601"/>
    </row>
    <row r="854" spans="16:29" ht="15">
      <c r="P854" s="601"/>
      <c r="Q854" s="601"/>
      <c r="R854" s="601"/>
      <c r="S854" s="601"/>
      <c r="T854" s="601"/>
      <c r="U854" s="601"/>
      <c r="V854" s="601"/>
      <c r="W854" s="601"/>
      <c r="X854" s="601"/>
      <c r="Y854" s="601"/>
      <c r="Z854" s="601"/>
      <c r="AA854" s="601"/>
      <c r="AB854" s="601"/>
      <c r="AC854" s="601"/>
    </row>
    <row r="855" spans="16:29" ht="15">
      <c r="P855" s="601"/>
      <c r="Q855" s="601"/>
      <c r="R855" s="601"/>
      <c r="S855" s="601"/>
      <c r="T855" s="601"/>
      <c r="U855" s="601"/>
      <c r="V855" s="601"/>
      <c r="W855" s="601"/>
      <c r="X855" s="601"/>
      <c r="Y855" s="601"/>
      <c r="Z855" s="601"/>
      <c r="AA855" s="601"/>
      <c r="AB855" s="601"/>
      <c r="AC855" s="601"/>
    </row>
    <row r="856" spans="16:29" ht="15">
      <c r="P856" s="601"/>
      <c r="Q856" s="601"/>
      <c r="R856" s="601"/>
      <c r="S856" s="601"/>
      <c r="T856" s="601"/>
      <c r="U856" s="601"/>
      <c r="V856" s="601"/>
      <c r="W856" s="601"/>
      <c r="X856" s="601"/>
      <c r="Y856" s="601"/>
      <c r="Z856" s="601"/>
      <c r="AA856" s="601"/>
      <c r="AB856" s="601"/>
      <c r="AC856" s="601"/>
    </row>
    <row r="857" spans="16:29" ht="15">
      <c r="P857" s="601"/>
      <c r="Q857" s="601"/>
      <c r="R857" s="601"/>
      <c r="S857" s="601"/>
      <c r="T857" s="601"/>
      <c r="U857" s="601"/>
      <c r="V857" s="601"/>
      <c r="W857" s="601"/>
      <c r="X857" s="601"/>
      <c r="Y857" s="601"/>
      <c r="Z857" s="601"/>
      <c r="AA857" s="601"/>
      <c r="AB857" s="601"/>
      <c r="AC857" s="601"/>
    </row>
    <row r="858" spans="16:29" ht="15">
      <c r="P858" s="601"/>
      <c r="Q858" s="601"/>
      <c r="R858" s="601"/>
      <c r="S858" s="601"/>
      <c r="T858" s="601"/>
      <c r="U858" s="601"/>
      <c r="V858" s="601"/>
      <c r="W858" s="601"/>
      <c r="X858" s="601"/>
      <c r="Y858" s="601"/>
      <c r="Z858" s="601"/>
      <c r="AA858" s="601"/>
      <c r="AB858" s="601"/>
      <c r="AC858" s="601"/>
    </row>
    <row r="859" spans="16:29" ht="15">
      <c r="P859" s="601"/>
      <c r="Q859" s="601"/>
      <c r="R859" s="601"/>
      <c r="S859" s="601"/>
      <c r="T859" s="601"/>
      <c r="U859" s="601"/>
      <c r="V859" s="601"/>
      <c r="W859" s="601"/>
      <c r="X859" s="601"/>
      <c r="Y859" s="601"/>
      <c r="Z859" s="601"/>
      <c r="AA859" s="601"/>
      <c r="AB859" s="601"/>
      <c r="AC859" s="601"/>
    </row>
    <row r="860" spans="16:29" ht="15">
      <c r="P860" s="601"/>
      <c r="Q860" s="601"/>
      <c r="R860" s="601"/>
      <c r="S860" s="601"/>
      <c r="T860" s="601"/>
      <c r="U860" s="601"/>
      <c r="V860" s="601"/>
      <c r="W860" s="601"/>
      <c r="X860" s="601"/>
      <c r="Y860" s="601"/>
      <c r="Z860" s="601"/>
      <c r="AA860" s="601"/>
      <c r="AB860" s="601"/>
      <c r="AC860" s="601"/>
    </row>
    <row r="861" spans="16:29" ht="15">
      <c r="P861" s="601"/>
      <c r="Q861" s="601"/>
      <c r="R861" s="601"/>
      <c r="S861" s="601"/>
      <c r="T861" s="601"/>
      <c r="U861" s="601"/>
      <c r="V861" s="601"/>
      <c r="W861" s="601"/>
      <c r="X861" s="601"/>
      <c r="Y861" s="601"/>
      <c r="Z861" s="601"/>
      <c r="AA861" s="601"/>
      <c r="AB861" s="601"/>
      <c r="AC861" s="601"/>
    </row>
    <row r="862" spans="16:29" ht="15">
      <c r="P862" s="601"/>
      <c r="Q862" s="601"/>
      <c r="R862" s="601"/>
      <c r="S862" s="601"/>
      <c r="T862" s="601"/>
      <c r="U862" s="601"/>
      <c r="V862" s="601"/>
      <c r="W862" s="601"/>
      <c r="X862" s="601"/>
      <c r="Y862" s="601"/>
      <c r="Z862" s="601"/>
      <c r="AA862" s="601"/>
      <c r="AB862" s="601"/>
      <c r="AC862" s="601"/>
    </row>
    <row r="863" spans="16:29" ht="15">
      <c r="P863" s="601"/>
      <c r="Q863" s="601"/>
      <c r="R863" s="601"/>
      <c r="S863" s="601"/>
      <c r="T863" s="601"/>
      <c r="U863" s="601"/>
      <c r="V863" s="601"/>
      <c r="W863" s="601"/>
      <c r="X863" s="601"/>
      <c r="Y863" s="601"/>
      <c r="Z863" s="601"/>
      <c r="AA863" s="601"/>
      <c r="AB863" s="601"/>
      <c r="AC863" s="601"/>
    </row>
    <row r="864" spans="16:29" ht="15">
      <c r="P864" s="601"/>
      <c r="Q864" s="601"/>
      <c r="R864" s="601"/>
      <c r="S864" s="601"/>
      <c r="T864" s="601"/>
      <c r="U864" s="601"/>
      <c r="V864" s="601"/>
      <c r="W864" s="601"/>
      <c r="X864" s="601"/>
      <c r="Y864" s="601"/>
      <c r="Z864" s="601"/>
      <c r="AA864" s="601"/>
      <c r="AB864" s="601"/>
      <c r="AC864" s="601"/>
    </row>
    <row r="865" spans="16:29" ht="15">
      <c r="P865" s="601"/>
      <c r="Q865" s="601"/>
      <c r="R865" s="601"/>
      <c r="S865" s="601"/>
      <c r="T865" s="601"/>
      <c r="U865" s="601"/>
      <c r="V865" s="601"/>
      <c r="W865" s="601"/>
      <c r="X865" s="601"/>
      <c r="Y865" s="601"/>
      <c r="Z865" s="601"/>
      <c r="AA865" s="601"/>
      <c r="AB865" s="601"/>
      <c r="AC865" s="601"/>
    </row>
    <row r="866" spans="16:29" ht="15">
      <c r="P866" s="601"/>
      <c r="Q866" s="601"/>
      <c r="R866" s="601"/>
      <c r="S866" s="601"/>
      <c r="T866" s="601"/>
      <c r="U866" s="601"/>
      <c r="V866" s="601"/>
      <c r="W866" s="601"/>
      <c r="X866" s="601"/>
      <c r="Y866" s="601"/>
      <c r="Z866" s="601"/>
      <c r="AA866" s="601"/>
      <c r="AB866" s="601"/>
      <c r="AC866" s="601"/>
    </row>
    <row r="867" spans="16:29" ht="15">
      <c r="P867" s="601"/>
      <c r="Q867" s="601"/>
      <c r="R867" s="601"/>
      <c r="S867" s="601"/>
      <c r="T867" s="601"/>
      <c r="U867" s="601"/>
      <c r="V867" s="601"/>
      <c r="W867" s="601"/>
      <c r="X867" s="601"/>
      <c r="Y867" s="601"/>
      <c r="Z867" s="601"/>
      <c r="AA867" s="601"/>
      <c r="AB867" s="601"/>
      <c r="AC867" s="601"/>
    </row>
    <row r="868" spans="16:29" ht="15">
      <c r="P868" s="601"/>
      <c r="Q868" s="601"/>
      <c r="R868" s="601"/>
      <c r="S868" s="601"/>
      <c r="T868" s="601"/>
      <c r="U868" s="601"/>
      <c r="V868" s="601"/>
      <c r="W868" s="601"/>
      <c r="X868" s="601"/>
      <c r="Y868" s="601"/>
      <c r="Z868" s="601"/>
      <c r="AA868" s="601"/>
      <c r="AB868" s="601"/>
      <c r="AC868" s="601"/>
    </row>
    <row r="869" spans="16:29" ht="15">
      <c r="P869" s="601"/>
      <c r="Q869" s="601"/>
      <c r="R869" s="601"/>
      <c r="S869" s="601"/>
      <c r="T869" s="601"/>
      <c r="U869" s="601"/>
      <c r="V869" s="601"/>
      <c r="W869" s="601"/>
      <c r="X869" s="601"/>
      <c r="Y869" s="601"/>
      <c r="Z869" s="601"/>
      <c r="AA869" s="601"/>
      <c r="AB869" s="601"/>
      <c r="AC869" s="601"/>
    </row>
    <row r="870" spans="16:29" ht="15">
      <c r="P870" s="601"/>
      <c r="Q870" s="601"/>
      <c r="R870" s="601"/>
      <c r="S870" s="601"/>
      <c r="T870" s="601"/>
      <c r="U870" s="601"/>
      <c r="V870" s="601"/>
      <c r="W870" s="601"/>
      <c r="X870" s="601"/>
      <c r="Y870" s="601"/>
      <c r="Z870" s="601"/>
      <c r="AA870" s="601"/>
      <c r="AB870" s="601"/>
      <c r="AC870" s="601"/>
    </row>
    <row r="871" spans="16:29" ht="15">
      <c r="P871" s="601"/>
      <c r="Q871" s="601"/>
      <c r="R871" s="601"/>
      <c r="S871" s="601"/>
      <c r="T871" s="601"/>
      <c r="U871" s="601"/>
      <c r="V871" s="601"/>
      <c r="W871" s="601"/>
      <c r="X871" s="601"/>
      <c r="Y871" s="601"/>
      <c r="Z871" s="601"/>
      <c r="AA871" s="601"/>
      <c r="AB871" s="601"/>
      <c r="AC871" s="601"/>
    </row>
    <row r="872" spans="16:29" ht="15">
      <c r="P872" s="601"/>
      <c r="Q872" s="601"/>
      <c r="R872" s="601"/>
      <c r="S872" s="601"/>
      <c r="T872" s="601"/>
      <c r="U872" s="601"/>
      <c r="V872" s="601"/>
      <c r="W872" s="601"/>
      <c r="X872" s="601"/>
      <c r="Y872" s="601"/>
      <c r="Z872" s="601"/>
      <c r="AA872" s="601"/>
      <c r="AB872" s="601"/>
      <c r="AC872" s="601"/>
    </row>
    <row r="873" spans="16:29" ht="15">
      <c r="P873" s="601"/>
      <c r="Q873" s="601"/>
      <c r="R873" s="601"/>
      <c r="S873" s="601"/>
      <c r="T873" s="601"/>
      <c r="U873" s="601"/>
      <c r="V873" s="601"/>
      <c r="W873" s="601"/>
      <c r="X873" s="601"/>
      <c r="Y873" s="601"/>
      <c r="Z873" s="601"/>
      <c r="AA873" s="601"/>
      <c r="AB873" s="601"/>
      <c r="AC873" s="601"/>
    </row>
    <row r="874" spans="16:29" ht="15">
      <c r="P874" s="601"/>
      <c r="Q874" s="601"/>
      <c r="R874" s="601"/>
      <c r="S874" s="601"/>
      <c r="T874" s="601"/>
      <c r="U874" s="601"/>
      <c r="V874" s="601"/>
      <c r="W874" s="601"/>
      <c r="X874" s="601"/>
      <c r="Y874" s="601"/>
      <c r="Z874" s="601"/>
      <c r="AA874" s="601"/>
      <c r="AB874" s="601"/>
      <c r="AC874" s="601"/>
    </row>
    <row r="875" spans="16:29" ht="15">
      <c r="P875" s="601"/>
      <c r="Q875" s="601"/>
      <c r="R875" s="601"/>
      <c r="S875" s="601"/>
      <c r="T875" s="601"/>
      <c r="U875" s="601"/>
      <c r="V875" s="601"/>
      <c r="W875" s="601"/>
      <c r="X875" s="601"/>
      <c r="Y875" s="601"/>
      <c r="Z875" s="601"/>
      <c r="AA875" s="601"/>
      <c r="AB875" s="601"/>
      <c r="AC875" s="601"/>
    </row>
    <row r="876" spans="16:29" ht="15">
      <c r="P876" s="601"/>
      <c r="Q876" s="601"/>
      <c r="R876" s="601"/>
      <c r="S876" s="601"/>
      <c r="T876" s="601"/>
      <c r="U876" s="601"/>
      <c r="V876" s="601"/>
      <c r="W876" s="601"/>
      <c r="X876" s="601"/>
      <c r="Y876" s="601"/>
      <c r="Z876" s="601"/>
      <c r="AA876" s="601"/>
      <c r="AB876" s="601"/>
      <c r="AC876" s="601"/>
    </row>
    <row r="877" spans="16:29" ht="15">
      <c r="P877" s="601"/>
      <c r="Q877" s="601"/>
      <c r="R877" s="601"/>
      <c r="S877" s="601"/>
      <c r="T877" s="601"/>
      <c r="U877" s="601"/>
      <c r="V877" s="601"/>
      <c r="W877" s="601"/>
      <c r="X877" s="601"/>
      <c r="Y877" s="601"/>
      <c r="Z877" s="601"/>
      <c r="AA877" s="601"/>
      <c r="AB877" s="601"/>
      <c r="AC877" s="601"/>
    </row>
    <row r="878" spans="16:29" ht="15">
      <c r="P878" s="601"/>
      <c r="Q878" s="601"/>
      <c r="R878" s="601"/>
      <c r="S878" s="601"/>
      <c r="T878" s="601"/>
      <c r="U878" s="601"/>
      <c r="V878" s="601"/>
      <c r="W878" s="601"/>
      <c r="X878" s="601"/>
      <c r="Y878" s="601"/>
      <c r="Z878" s="601"/>
      <c r="AA878" s="601"/>
      <c r="AB878" s="601"/>
      <c r="AC878" s="601"/>
    </row>
    <row r="879" spans="16:29" ht="15">
      <c r="P879" s="601"/>
      <c r="Q879" s="601"/>
      <c r="R879" s="601"/>
      <c r="S879" s="601"/>
      <c r="T879" s="601"/>
      <c r="U879" s="601"/>
      <c r="V879" s="601"/>
      <c r="W879" s="601"/>
      <c r="X879" s="601"/>
      <c r="Y879" s="601"/>
      <c r="Z879" s="601"/>
      <c r="AA879" s="601"/>
      <c r="AB879" s="601"/>
      <c r="AC879" s="601"/>
    </row>
    <row r="880" spans="16:29" ht="15">
      <c r="P880" s="601"/>
      <c r="Q880" s="601"/>
      <c r="R880" s="601"/>
      <c r="S880" s="601"/>
      <c r="T880" s="601"/>
      <c r="U880" s="601"/>
      <c r="V880" s="601"/>
      <c r="W880" s="601"/>
      <c r="X880" s="601"/>
      <c r="Y880" s="601"/>
      <c r="Z880" s="601"/>
      <c r="AA880" s="601"/>
      <c r="AB880" s="601"/>
      <c r="AC880" s="601"/>
    </row>
    <row r="881" spans="16:29" ht="15">
      <c r="P881" s="601"/>
      <c r="Q881" s="601"/>
      <c r="R881" s="601"/>
      <c r="S881" s="601"/>
      <c r="T881" s="601"/>
      <c r="U881" s="601"/>
      <c r="V881" s="601"/>
      <c r="W881" s="601"/>
      <c r="X881" s="601"/>
      <c r="Y881" s="601"/>
      <c r="Z881" s="601"/>
      <c r="AA881" s="601"/>
      <c r="AB881" s="601"/>
      <c r="AC881" s="601"/>
    </row>
    <row r="882" spans="16:29" ht="15">
      <c r="P882" s="601"/>
      <c r="Q882" s="601"/>
      <c r="R882" s="601"/>
      <c r="S882" s="601"/>
      <c r="T882" s="601"/>
      <c r="U882" s="601"/>
      <c r="V882" s="601"/>
      <c r="W882" s="601"/>
      <c r="X882" s="601"/>
      <c r="Y882" s="601"/>
      <c r="Z882" s="601"/>
      <c r="AA882" s="601"/>
      <c r="AB882" s="601"/>
      <c r="AC882" s="601"/>
    </row>
    <row r="883" spans="16:29" ht="15">
      <c r="P883" s="601"/>
      <c r="Q883" s="601"/>
      <c r="R883" s="601"/>
      <c r="S883" s="601"/>
      <c r="T883" s="601"/>
      <c r="U883" s="601"/>
      <c r="V883" s="601"/>
      <c r="W883" s="601"/>
      <c r="X883" s="601"/>
      <c r="Y883" s="601"/>
      <c r="Z883" s="601"/>
      <c r="AA883" s="601"/>
      <c r="AB883" s="601"/>
      <c r="AC883" s="601"/>
    </row>
    <row r="884" spans="16:29" ht="15">
      <c r="P884" s="601"/>
      <c r="Q884" s="601"/>
      <c r="R884" s="601"/>
      <c r="S884" s="601"/>
      <c r="T884" s="601"/>
      <c r="U884" s="601"/>
      <c r="V884" s="601"/>
      <c r="W884" s="601"/>
      <c r="X884" s="601"/>
      <c r="Y884" s="601"/>
      <c r="Z884" s="601"/>
      <c r="AA884" s="601"/>
      <c r="AB884" s="601"/>
      <c r="AC884" s="601"/>
    </row>
    <row r="885" spans="16:29" ht="15">
      <c r="P885" s="601"/>
      <c r="Q885" s="601"/>
      <c r="R885" s="601"/>
      <c r="S885" s="601"/>
      <c r="T885" s="601"/>
      <c r="U885" s="601"/>
      <c r="V885" s="601"/>
      <c r="W885" s="601"/>
      <c r="X885" s="601"/>
      <c r="Y885" s="601"/>
      <c r="Z885" s="601"/>
      <c r="AA885" s="601"/>
      <c r="AB885" s="601"/>
      <c r="AC885" s="601"/>
    </row>
    <row r="886" spans="16:29" ht="15">
      <c r="P886" s="601"/>
      <c r="Q886" s="601"/>
      <c r="R886" s="601"/>
      <c r="S886" s="601"/>
      <c r="T886" s="601"/>
      <c r="U886" s="601"/>
      <c r="V886" s="601"/>
      <c r="W886" s="601"/>
      <c r="X886" s="601"/>
      <c r="Y886" s="601"/>
      <c r="Z886" s="601"/>
      <c r="AA886" s="601"/>
      <c r="AB886" s="601"/>
      <c r="AC886" s="601"/>
    </row>
    <row r="887" spans="16:29" ht="15">
      <c r="P887" s="601"/>
      <c r="Q887" s="601"/>
      <c r="R887" s="601"/>
      <c r="S887" s="601"/>
      <c r="T887" s="601"/>
      <c r="U887" s="601"/>
      <c r="V887" s="601"/>
      <c r="W887" s="601"/>
      <c r="X887" s="601"/>
      <c r="Y887" s="601"/>
      <c r="Z887" s="601"/>
      <c r="AA887" s="601"/>
      <c r="AB887" s="601"/>
      <c r="AC887" s="601"/>
    </row>
    <row r="888" spans="16:29" ht="15">
      <c r="P888" s="601"/>
      <c r="Q888" s="601"/>
      <c r="R888" s="601"/>
      <c r="S888" s="601"/>
      <c r="T888" s="601"/>
      <c r="U888" s="601"/>
      <c r="V888" s="601"/>
      <c r="W888" s="601"/>
      <c r="X888" s="601"/>
      <c r="Y888" s="601"/>
      <c r="Z888" s="601"/>
      <c r="AA888" s="601"/>
      <c r="AB888" s="601"/>
      <c r="AC888" s="601"/>
    </row>
    <row r="889" spans="16:29" ht="15">
      <c r="P889" s="601"/>
      <c r="Q889" s="601"/>
      <c r="R889" s="601"/>
      <c r="S889" s="601"/>
      <c r="T889" s="601"/>
      <c r="U889" s="601"/>
      <c r="V889" s="601"/>
      <c r="W889" s="601"/>
      <c r="X889" s="601"/>
      <c r="Y889" s="601"/>
      <c r="Z889" s="601"/>
      <c r="AA889" s="601"/>
      <c r="AB889" s="601"/>
      <c r="AC889" s="601"/>
    </row>
    <row r="890" spans="16:29" ht="15">
      <c r="P890" s="601"/>
      <c r="Q890" s="601"/>
      <c r="R890" s="601"/>
      <c r="S890" s="601"/>
      <c r="T890" s="601"/>
      <c r="U890" s="601"/>
      <c r="V890" s="601"/>
      <c r="W890" s="601"/>
      <c r="X890" s="601"/>
      <c r="Y890" s="601"/>
      <c r="Z890" s="601"/>
      <c r="AA890" s="601"/>
      <c r="AB890" s="601"/>
      <c r="AC890" s="601"/>
    </row>
    <row r="891" spans="16:29" ht="15">
      <c r="P891" s="601"/>
      <c r="Q891" s="601"/>
      <c r="R891" s="601"/>
      <c r="S891" s="601"/>
      <c r="T891" s="601"/>
      <c r="U891" s="601"/>
      <c r="V891" s="601"/>
      <c r="W891" s="601"/>
      <c r="X891" s="601"/>
      <c r="Y891" s="601"/>
      <c r="Z891" s="601"/>
      <c r="AA891" s="601"/>
      <c r="AB891" s="601"/>
      <c r="AC891" s="601"/>
    </row>
    <row r="892" spans="16:29" ht="15">
      <c r="P892" s="601"/>
      <c r="Q892" s="601"/>
      <c r="R892" s="601"/>
      <c r="S892" s="601"/>
      <c r="T892" s="601"/>
      <c r="U892" s="601"/>
      <c r="V892" s="601"/>
      <c r="W892" s="601"/>
      <c r="X892" s="601"/>
      <c r="Y892" s="601"/>
      <c r="Z892" s="601"/>
      <c r="AA892" s="601"/>
      <c r="AB892" s="601"/>
      <c r="AC892" s="601"/>
    </row>
    <row r="893" spans="16:29" ht="15">
      <c r="P893" s="601"/>
      <c r="Q893" s="601"/>
      <c r="R893" s="601"/>
      <c r="S893" s="601"/>
      <c r="T893" s="601"/>
      <c r="U893" s="601"/>
      <c r="V893" s="601"/>
      <c r="W893" s="601"/>
      <c r="X893" s="601"/>
      <c r="Y893" s="601"/>
      <c r="Z893" s="601"/>
      <c r="AA893" s="601"/>
      <c r="AB893" s="601"/>
      <c r="AC893" s="601"/>
    </row>
    <row r="894" spans="16:29" ht="15">
      <c r="P894" s="601"/>
      <c r="Q894" s="601"/>
      <c r="R894" s="601"/>
      <c r="S894" s="601"/>
      <c r="T894" s="601"/>
      <c r="U894" s="601"/>
      <c r="V894" s="601"/>
      <c r="W894" s="601"/>
      <c r="X894" s="601"/>
      <c r="Y894" s="601"/>
      <c r="Z894" s="601"/>
      <c r="AA894" s="601"/>
      <c r="AB894" s="601"/>
      <c r="AC894" s="601"/>
    </row>
    <row r="895" spans="16:29" ht="15">
      <c r="P895" s="601"/>
      <c r="Q895" s="601"/>
      <c r="R895" s="601"/>
      <c r="S895" s="601"/>
      <c r="T895" s="601"/>
      <c r="U895" s="601"/>
      <c r="V895" s="601"/>
      <c r="W895" s="601"/>
      <c r="X895" s="601"/>
      <c r="Y895" s="601"/>
      <c r="Z895" s="601"/>
      <c r="AA895" s="601"/>
      <c r="AB895" s="601"/>
      <c r="AC895" s="601"/>
    </row>
    <row r="896" spans="16:29" ht="15">
      <c r="P896" s="601"/>
      <c r="Q896" s="601"/>
      <c r="R896" s="601"/>
      <c r="S896" s="601"/>
      <c r="T896" s="601"/>
      <c r="U896" s="601"/>
      <c r="V896" s="601"/>
      <c r="W896" s="601"/>
      <c r="X896" s="601"/>
      <c r="Y896" s="601"/>
      <c r="Z896" s="601"/>
      <c r="AA896" s="601"/>
      <c r="AB896" s="601"/>
      <c r="AC896" s="601"/>
    </row>
    <row r="897" spans="16:29" ht="15">
      <c r="P897" s="601"/>
      <c r="Q897" s="601"/>
      <c r="R897" s="601"/>
      <c r="S897" s="601"/>
      <c r="T897" s="601"/>
      <c r="U897" s="601"/>
      <c r="V897" s="601"/>
      <c r="W897" s="601"/>
      <c r="X897" s="601"/>
      <c r="Y897" s="601"/>
      <c r="Z897" s="601"/>
      <c r="AA897" s="601"/>
      <c r="AB897" s="601"/>
      <c r="AC897" s="601"/>
    </row>
    <row r="898" spans="16:29" ht="15">
      <c r="P898" s="601"/>
      <c r="Q898" s="601"/>
      <c r="R898" s="601"/>
      <c r="S898" s="601"/>
      <c r="T898" s="601"/>
      <c r="U898" s="601"/>
      <c r="V898" s="601"/>
      <c r="W898" s="601"/>
      <c r="X898" s="601"/>
      <c r="Y898" s="601"/>
      <c r="Z898" s="601"/>
      <c r="AA898" s="601"/>
      <c r="AB898" s="601"/>
      <c r="AC898" s="601"/>
    </row>
    <row r="899" spans="16:29" ht="15">
      <c r="P899" s="601"/>
      <c r="Q899" s="601"/>
      <c r="R899" s="601"/>
      <c r="S899" s="601"/>
      <c r="T899" s="601"/>
      <c r="U899" s="601"/>
      <c r="V899" s="601"/>
      <c r="W899" s="601"/>
      <c r="X899" s="601"/>
      <c r="Y899" s="601"/>
      <c r="Z899" s="601"/>
      <c r="AA899" s="601"/>
      <c r="AB899" s="601"/>
      <c r="AC899" s="601"/>
    </row>
    <row r="900" spans="16:29" ht="15">
      <c r="P900" s="601"/>
      <c r="Q900" s="601"/>
      <c r="R900" s="601"/>
      <c r="S900" s="601"/>
      <c r="T900" s="601"/>
      <c r="U900" s="601"/>
      <c r="V900" s="601"/>
      <c r="W900" s="601"/>
      <c r="X900" s="601"/>
      <c r="Y900" s="601"/>
      <c r="Z900" s="601"/>
      <c r="AA900" s="601"/>
      <c r="AB900" s="601"/>
      <c r="AC900" s="601"/>
    </row>
    <row r="901" spans="16:29" ht="15">
      <c r="P901" s="601"/>
      <c r="Q901" s="601"/>
      <c r="R901" s="601"/>
      <c r="S901" s="601"/>
      <c r="T901" s="601"/>
      <c r="U901" s="601"/>
      <c r="V901" s="601"/>
      <c r="W901" s="601"/>
      <c r="X901" s="601"/>
      <c r="Y901" s="601"/>
      <c r="Z901" s="601"/>
      <c r="AA901" s="601"/>
      <c r="AB901" s="601"/>
      <c r="AC901" s="601"/>
    </row>
    <row r="902" spans="16:29" ht="15">
      <c r="P902" s="601"/>
      <c r="Q902" s="601"/>
      <c r="R902" s="601"/>
      <c r="S902" s="601"/>
      <c r="T902" s="601"/>
      <c r="U902" s="601"/>
      <c r="V902" s="601"/>
      <c r="W902" s="601"/>
      <c r="X902" s="601"/>
      <c r="Y902" s="601"/>
      <c r="Z902" s="601"/>
      <c r="AA902" s="601"/>
      <c r="AB902" s="601"/>
      <c r="AC902" s="601"/>
    </row>
    <row r="903" spans="16:29" ht="15">
      <c r="P903" s="601"/>
      <c r="Q903" s="601"/>
      <c r="R903" s="601"/>
      <c r="S903" s="601"/>
      <c r="T903" s="601"/>
      <c r="U903" s="601"/>
      <c r="V903" s="601"/>
      <c r="W903" s="601"/>
      <c r="X903" s="601"/>
      <c r="Y903" s="601"/>
      <c r="Z903" s="601"/>
      <c r="AA903" s="601"/>
      <c r="AB903" s="601"/>
      <c r="AC903" s="601"/>
    </row>
    <row r="904" spans="16:29" ht="15">
      <c r="P904" s="601"/>
      <c r="Q904" s="601"/>
      <c r="R904" s="601"/>
      <c r="S904" s="601"/>
      <c r="T904" s="601"/>
      <c r="U904" s="601"/>
      <c r="V904" s="601"/>
      <c r="W904" s="601"/>
      <c r="X904" s="601"/>
      <c r="Y904" s="601"/>
      <c r="Z904" s="601"/>
      <c r="AA904" s="601"/>
      <c r="AB904" s="601"/>
      <c r="AC904" s="601"/>
    </row>
    <row r="905" spans="16:29" ht="15">
      <c r="P905" s="601"/>
      <c r="Q905" s="601"/>
      <c r="R905" s="601"/>
      <c r="S905" s="601"/>
      <c r="T905" s="601"/>
      <c r="U905" s="601"/>
      <c r="V905" s="601"/>
      <c r="W905" s="601"/>
      <c r="X905" s="601"/>
      <c r="Y905" s="601"/>
      <c r="Z905" s="601"/>
      <c r="AA905" s="601"/>
      <c r="AB905" s="601"/>
      <c r="AC905" s="601"/>
    </row>
    <row r="906" spans="16:29" ht="15">
      <c r="P906" s="601"/>
      <c r="Q906" s="601"/>
      <c r="R906" s="601"/>
      <c r="S906" s="601"/>
      <c r="T906" s="601"/>
      <c r="U906" s="601"/>
      <c r="V906" s="601"/>
      <c r="W906" s="601"/>
      <c r="X906" s="601"/>
      <c r="Y906" s="601"/>
      <c r="Z906" s="601"/>
      <c r="AA906" s="601"/>
      <c r="AB906" s="601"/>
      <c r="AC906" s="601"/>
    </row>
    <row r="907" spans="16:29" ht="15">
      <c r="P907" s="601"/>
      <c r="Q907" s="601"/>
      <c r="R907" s="601"/>
      <c r="S907" s="601"/>
      <c r="T907" s="601"/>
      <c r="U907" s="601"/>
      <c r="V907" s="601"/>
      <c r="W907" s="601"/>
      <c r="X907" s="601"/>
      <c r="Y907" s="601"/>
      <c r="Z907" s="601"/>
      <c r="AA907" s="601"/>
      <c r="AB907" s="601"/>
      <c r="AC907" s="601"/>
    </row>
    <row r="908" spans="16:29" ht="15">
      <c r="P908" s="601"/>
      <c r="Q908" s="601"/>
      <c r="R908" s="601"/>
      <c r="S908" s="601"/>
      <c r="T908" s="601"/>
      <c r="U908" s="601"/>
      <c r="V908" s="601"/>
      <c r="W908" s="601"/>
      <c r="X908" s="601"/>
      <c r="Y908" s="601"/>
      <c r="Z908" s="601"/>
      <c r="AA908" s="601"/>
      <c r="AB908" s="601"/>
      <c r="AC908" s="601"/>
    </row>
    <row r="909" spans="16:29" ht="15">
      <c r="P909" s="601"/>
      <c r="Q909" s="601"/>
      <c r="R909" s="601"/>
      <c r="S909" s="601"/>
      <c r="T909" s="601"/>
      <c r="U909" s="601"/>
      <c r="V909" s="601"/>
      <c r="W909" s="601"/>
      <c r="X909" s="601"/>
      <c r="Y909" s="601"/>
      <c r="Z909" s="601"/>
      <c r="AA909" s="601"/>
      <c r="AB909" s="601"/>
      <c r="AC909" s="601"/>
    </row>
    <row r="910" spans="16:29" ht="15">
      <c r="P910" s="601"/>
      <c r="Q910" s="601"/>
      <c r="R910" s="601"/>
      <c r="S910" s="601"/>
      <c r="T910" s="601"/>
      <c r="U910" s="601"/>
      <c r="V910" s="601"/>
      <c r="W910" s="601"/>
      <c r="X910" s="601"/>
      <c r="Y910" s="601"/>
      <c r="Z910" s="601"/>
      <c r="AA910" s="601"/>
      <c r="AB910" s="601"/>
      <c r="AC910" s="601"/>
    </row>
    <row r="911" spans="16:29" ht="15">
      <c r="P911" s="601"/>
      <c r="Q911" s="601"/>
      <c r="R911" s="601"/>
      <c r="S911" s="601"/>
      <c r="T911" s="601"/>
      <c r="U911" s="601"/>
      <c r="V911" s="601"/>
      <c r="W911" s="601"/>
      <c r="X911" s="601"/>
      <c r="Y911" s="601"/>
      <c r="Z911" s="601"/>
      <c r="AA911" s="601"/>
      <c r="AB911" s="601"/>
      <c r="AC911" s="601"/>
    </row>
    <row r="912" spans="16:29" ht="15">
      <c r="P912" s="601"/>
      <c r="Q912" s="601"/>
      <c r="R912" s="601"/>
      <c r="S912" s="601"/>
      <c r="T912" s="601"/>
      <c r="U912" s="601"/>
      <c r="V912" s="601"/>
      <c r="W912" s="601"/>
      <c r="X912" s="601"/>
      <c r="Y912" s="601"/>
      <c r="Z912" s="601"/>
      <c r="AA912" s="601"/>
      <c r="AB912" s="601"/>
      <c r="AC912" s="601"/>
    </row>
    <row r="913" spans="16:29" ht="15">
      <c r="P913" s="601"/>
      <c r="Q913" s="601"/>
      <c r="R913" s="601"/>
      <c r="S913" s="601"/>
      <c r="T913" s="601"/>
      <c r="U913" s="601"/>
      <c r="V913" s="601"/>
      <c r="W913" s="601"/>
      <c r="X913" s="601"/>
      <c r="Y913" s="601"/>
      <c r="Z913" s="601"/>
      <c r="AA913" s="601"/>
      <c r="AB913" s="601"/>
      <c r="AC913" s="601"/>
    </row>
    <row r="914" spans="16:29" ht="15">
      <c r="P914" s="601"/>
      <c r="Q914" s="601"/>
      <c r="R914" s="601"/>
      <c r="S914" s="601"/>
      <c r="T914" s="601"/>
      <c r="U914" s="601"/>
      <c r="V914" s="601"/>
      <c r="W914" s="601"/>
      <c r="X914" s="601"/>
      <c r="Y914" s="601"/>
      <c r="Z914" s="601"/>
      <c r="AA914" s="601"/>
      <c r="AB914" s="601"/>
      <c r="AC914" s="601"/>
    </row>
    <row r="915" spans="16:29" ht="15">
      <c r="P915" s="601"/>
      <c r="Q915" s="601"/>
      <c r="R915" s="601"/>
      <c r="S915" s="601"/>
      <c r="T915" s="601"/>
      <c r="U915" s="601"/>
      <c r="V915" s="601"/>
      <c r="W915" s="601"/>
      <c r="X915" s="601"/>
      <c r="Y915" s="601"/>
      <c r="Z915" s="601"/>
      <c r="AA915" s="601"/>
      <c r="AB915" s="601"/>
      <c r="AC915" s="601"/>
    </row>
    <row r="916" spans="16:29" ht="15">
      <c r="P916" s="601"/>
      <c r="Q916" s="601"/>
      <c r="R916" s="601"/>
      <c r="S916" s="601"/>
      <c r="T916" s="601"/>
      <c r="U916" s="601"/>
      <c r="V916" s="601"/>
      <c r="W916" s="601"/>
      <c r="X916" s="601"/>
      <c r="Y916" s="601"/>
      <c r="Z916" s="601"/>
      <c r="AA916" s="601"/>
      <c r="AB916" s="601"/>
      <c r="AC916" s="601"/>
    </row>
    <row r="917" spans="16:29" ht="15">
      <c r="P917" s="601"/>
      <c r="Q917" s="601"/>
      <c r="R917" s="601"/>
      <c r="S917" s="601"/>
      <c r="T917" s="601"/>
      <c r="U917" s="601"/>
      <c r="V917" s="601"/>
      <c r="W917" s="601"/>
      <c r="X917" s="601"/>
      <c r="Y917" s="601"/>
      <c r="Z917" s="601"/>
      <c r="AA917" s="601"/>
      <c r="AB917" s="601"/>
      <c r="AC917" s="601"/>
    </row>
    <row r="918" spans="16:29" ht="15">
      <c r="P918" s="601"/>
      <c r="Q918" s="601"/>
      <c r="R918" s="601"/>
      <c r="S918" s="601"/>
      <c r="T918" s="601"/>
      <c r="U918" s="601"/>
      <c r="V918" s="601"/>
      <c r="W918" s="601"/>
      <c r="X918" s="601"/>
      <c r="Y918" s="601"/>
      <c r="Z918" s="601"/>
      <c r="AA918" s="601"/>
      <c r="AB918" s="601"/>
      <c r="AC918" s="601"/>
    </row>
    <row r="919" spans="16:29" ht="15">
      <c r="P919" s="601"/>
      <c r="Q919" s="601"/>
      <c r="R919" s="601"/>
      <c r="S919" s="601"/>
      <c r="T919" s="601"/>
      <c r="U919" s="601"/>
      <c r="V919" s="601"/>
      <c r="W919" s="601"/>
      <c r="X919" s="601"/>
      <c r="Y919" s="601"/>
      <c r="Z919" s="601"/>
      <c r="AA919" s="601"/>
      <c r="AB919" s="601"/>
      <c r="AC919" s="601"/>
    </row>
    <row r="920" spans="16:29" ht="15">
      <c r="P920" s="601"/>
      <c r="Q920" s="601"/>
      <c r="R920" s="601"/>
      <c r="S920" s="601"/>
      <c r="T920" s="601"/>
      <c r="U920" s="601"/>
      <c r="V920" s="601"/>
      <c r="W920" s="601"/>
      <c r="X920" s="601"/>
      <c r="Y920" s="601"/>
      <c r="Z920" s="601"/>
      <c r="AA920" s="601"/>
      <c r="AB920" s="601"/>
      <c r="AC920" s="601"/>
    </row>
    <row r="921" spans="16:29" ht="15">
      <c r="P921" s="601"/>
      <c r="Q921" s="601"/>
      <c r="R921" s="601"/>
      <c r="S921" s="601"/>
      <c r="T921" s="601"/>
      <c r="U921" s="601"/>
      <c r="V921" s="601"/>
      <c r="W921" s="601"/>
      <c r="X921" s="601"/>
      <c r="Y921" s="601"/>
      <c r="Z921" s="601"/>
      <c r="AA921" s="601"/>
      <c r="AB921" s="601"/>
      <c r="AC921" s="601"/>
    </row>
    <row r="922" spans="16:29" ht="15">
      <c r="P922" s="601"/>
      <c r="Q922" s="601"/>
      <c r="R922" s="601"/>
      <c r="S922" s="601"/>
      <c r="T922" s="601"/>
      <c r="U922" s="601"/>
      <c r="V922" s="601"/>
      <c r="W922" s="601"/>
      <c r="X922" s="601"/>
      <c r="Y922" s="601"/>
      <c r="Z922" s="601"/>
      <c r="AA922" s="601"/>
      <c r="AB922" s="601"/>
      <c r="AC922" s="601"/>
    </row>
    <row r="923" spans="16:29" ht="15">
      <c r="P923" s="601"/>
      <c r="Q923" s="601"/>
      <c r="R923" s="601"/>
      <c r="S923" s="601"/>
      <c r="T923" s="601"/>
      <c r="U923" s="601"/>
      <c r="V923" s="601"/>
      <c r="W923" s="601"/>
      <c r="X923" s="601"/>
      <c r="Y923" s="601"/>
      <c r="Z923" s="601"/>
      <c r="AA923" s="601"/>
      <c r="AB923" s="601"/>
      <c r="AC923" s="601"/>
    </row>
    <row r="924" spans="16:29" ht="15">
      <c r="P924" s="601"/>
      <c r="Q924" s="601"/>
      <c r="R924" s="601"/>
      <c r="S924" s="601"/>
      <c r="T924" s="601"/>
      <c r="U924" s="601"/>
      <c r="V924" s="601"/>
      <c r="W924" s="601"/>
      <c r="X924" s="601"/>
      <c r="Y924" s="601"/>
      <c r="Z924" s="601"/>
      <c r="AA924" s="601"/>
      <c r="AB924" s="601"/>
      <c r="AC924" s="601"/>
    </row>
    <row r="925" spans="16:29" ht="15">
      <c r="P925" s="601"/>
      <c r="Q925" s="601"/>
      <c r="R925" s="601"/>
      <c r="S925" s="601"/>
      <c r="T925" s="601"/>
      <c r="U925" s="601"/>
      <c r="V925" s="601"/>
      <c r="W925" s="601"/>
      <c r="X925" s="601"/>
      <c r="Y925" s="601"/>
      <c r="Z925" s="601"/>
      <c r="AA925" s="601"/>
      <c r="AB925" s="601"/>
      <c r="AC925" s="601"/>
    </row>
    <row r="926" spans="16:29" ht="15">
      <c r="P926" s="601"/>
      <c r="Q926" s="601"/>
      <c r="R926" s="601"/>
      <c r="S926" s="601"/>
      <c r="T926" s="601"/>
      <c r="U926" s="601"/>
      <c r="V926" s="601"/>
      <c r="W926" s="601"/>
      <c r="X926" s="601"/>
      <c r="Y926" s="601"/>
      <c r="Z926" s="601"/>
      <c r="AA926" s="601"/>
      <c r="AB926" s="601"/>
      <c r="AC926" s="601"/>
    </row>
    <row r="927" spans="16:29" ht="15">
      <c r="P927" s="601"/>
      <c r="Q927" s="601"/>
      <c r="R927" s="601"/>
      <c r="S927" s="601"/>
      <c r="T927" s="601"/>
      <c r="U927" s="601"/>
      <c r="V927" s="601"/>
      <c r="W927" s="601"/>
      <c r="X927" s="601"/>
      <c r="Y927" s="601"/>
      <c r="Z927" s="601"/>
      <c r="AA927" s="601"/>
      <c r="AB927" s="601"/>
      <c r="AC927" s="601"/>
    </row>
    <row r="928" spans="16:29" ht="15">
      <c r="P928" s="601"/>
      <c r="Q928" s="601"/>
      <c r="R928" s="601"/>
      <c r="S928" s="601"/>
      <c r="T928" s="601"/>
      <c r="U928" s="601"/>
      <c r="V928" s="601"/>
      <c r="W928" s="601"/>
      <c r="X928" s="601"/>
      <c r="Y928" s="601"/>
      <c r="Z928" s="601"/>
      <c r="AA928" s="601"/>
      <c r="AB928" s="601"/>
      <c r="AC928" s="601"/>
    </row>
    <row r="929" spans="16:29" ht="15">
      <c r="P929" s="601"/>
      <c r="Q929" s="601"/>
      <c r="R929" s="601"/>
      <c r="S929" s="601"/>
      <c r="T929" s="601"/>
      <c r="U929" s="601"/>
      <c r="V929" s="601"/>
      <c r="W929" s="601"/>
      <c r="X929" s="601"/>
      <c r="Y929" s="601"/>
      <c r="Z929" s="601"/>
      <c r="AA929" s="601"/>
      <c r="AB929" s="601"/>
      <c r="AC929" s="601"/>
    </row>
    <row r="930" spans="16:29" ht="15">
      <c r="P930" s="601"/>
      <c r="Q930" s="601"/>
      <c r="R930" s="601"/>
      <c r="S930" s="601"/>
      <c r="T930" s="601"/>
      <c r="U930" s="601"/>
      <c r="V930" s="601"/>
      <c r="W930" s="601"/>
      <c r="X930" s="601"/>
      <c r="Y930" s="601"/>
      <c r="Z930" s="601"/>
      <c r="AA930" s="601"/>
      <c r="AB930" s="601"/>
      <c r="AC930" s="601"/>
    </row>
    <row r="931" spans="16:29" ht="15">
      <c r="P931" s="601"/>
      <c r="Q931" s="601"/>
      <c r="R931" s="601"/>
      <c r="S931" s="601"/>
      <c r="T931" s="601"/>
      <c r="U931" s="601"/>
      <c r="V931" s="601"/>
      <c r="W931" s="601"/>
      <c r="X931" s="601"/>
      <c r="Y931" s="601"/>
      <c r="Z931" s="601"/>
      <c r="AA931" s="601"/>
      <c r="AB931" s="601"/>
      <c r="AC931" s="601"/>
    </row>
    <row r="932" spans="16:29" ht="15">
      <c r="P932" s="601"/>
      <c r="Q932" s="601"/>
      <c r="R932" s="601"/>
      <c r="S932" s="601"/>
      <c r="T932" s="601"/>
      <c r="U932" s="601"/>
      <c r="V932" s="601"/>
      <c r="W932" s="601"/>
      <c r="X932" s="601"/>
      <c r="Y932" s="601"/>
      <c r="Z932" s="601"/>
      <c r="AA932" s="601"/>
      <c r="AB932" s="601"/>
      <c r="AC932" s="601"/>
    </row>
    <row r="933" spans="16:29" ht="15">
      <c r="P933" s="601"/>
      <c r="Q933" s="601"/>
      <c r="R933" s="601"/>
      <c r="S933" s="601"/>
      <c r="T933" s="601"/>
      <c r="U933" s="601"/>
      <c r="V933" s="601"/>
      <c r="W933" s="601"/>
      <c r="X933" s="601"/>
      <c r="Y933" s="601"/>
      <c r="Z933" s="601"/>
      <c r="AA933" s="601"/>
      <c r="AB933" s="601"/>
      <c r="AC933" s="601"/>
    </row>
    <row r="934" spans="16:29" ht="15">
      <c r="P934" s="601"/>
      <c r="Q934" s="601"/>
      <c r="R934" s="601"/>
      <c r="S934" s="601"/>
      <c r="T934" s="601"/>
      <c r="U934" s="601"/>
      <c r="V934" s="601"/>
      <c r="W934" s="601"/>
      <c r="X934" s="601"/>
      <c r="Y934" s="601"/>
      <c r="Z934" s="601"/>
      <c r="AA934" s="601"/>
      <c r="AB934" s="601"/>
      <c r="AC934" s="601"/>
    </row>
    <row r="935" spans="16:29" ht="15">
      <c r="P935" s="601"/>
      <c r="Q935" s="601"/>
      <c r="R935" s="601"/>
      <c r="S935" s="601"/>
      <c r="T935" s="601"/>
      <c r="U935" s="601"/>
      <c r="V935" s="601"/>
      <c r="W935" s="601"/>
      <c r="X935" s="601"/>
      <c r="Y935" s="601"/>
      <c r="Z935" s="601"/>
      <c r="AA935" s="601"/>
      <c r="AB935" s="601"/>
      <c r="AC935" s="601"/>
    </row>
    <row r="936" spans="16:29" ht="15">
      <c r="P936" s="601"/>
      <c r="Q936" s="601"/>
      <c r="R936" s="601"/>
      <c r="S936" s="601"/>
      <c r="T936" s="601"/>
      <c r="U936" s="601"/>
      <c r="V936" s="601"/>
      <c r="W936" s="601"/>
      <c r="X936" s="601"/>
      <c r="Y936" s="601"/>
      <c r="Z936" s="601"/>
      <c r="AA936" s="601"/>
      <c r="AB936" s="601"/>
      <c r="AC936" s="601"/>
    </row>
    <row r="937" spans="16:29" ht="15">
      <c r="P937" s="601"/>
      <c r="Q937" s="601"/>
      <c r="R937" s="601"/>
      <c r="S937" s="601"/>
      <c r="T937" s="601"/>
      <c r="U937" s="601"/>
      <c r="V937" s="601"/>
      <c r="W937" s="601"/>
      <c r="X937" s="601"/>
      <c r="Y937" s="601"/>
      <c r="Z937" s="601"/>
      <c r="AA937" s="601"/>
      <c r="AB937" s="601"/>
      <c r="AC937" s="601"/>
    </row>
    <row r="938" spans="16:29" ht="15">
      <c r="P938" s="601"/>
      <c r="Q938" s="601"/>
      <c r="R938" s="601"/>
      <c r="S938" s="601"/>
      <c r="T938" s="601"/>
      <c r="U938" s="601"/>
      <c r="V938" s="601"/>
      <c r="W938" s="601"/>
      <c r="X938" s="601"/>
      <c r="Y938" s="601"/>
      <c r="Z938" s="601"/>
      <c r="AA938" s="601"/>
      <c r="AB938" s="601"/>
      <c r="AC938" s="601"/>
    </row>
    <row r="939" spans="16:29" ht="15">
      <c r="P939" s="601"/>
      <c r="Q939" s="601"/>
      <c r="R939" s="601"/>
      <c r="S939" s="601"/>
      <c r="T939" s="601"/>
      <c r="U939" s="601"/>
      <c r="V939" s="601"/>
      <c r="W939" s="601"/>
      <c r="X939" s="601"/>
      <c r="Y939" s="601"/>
      <c r="Z939" s="601"/>
      <c r="AA939" s="601"/>
      <c r="AB939" s="601"/>
      <c r="AC939" s="601"/>
    </row>
    <row r="940" spans="16:29" ht="15">
      <c r="P940" s="601"/>
      <c r="Q940" s="601"/>
      <c r="R940" s="601"/>
      <c r="S940" s="601"/>
      <c r="T940" s="601"/>
      <c r="U940" s="601"/>
      <c r="V940" s="601"/>
      <c r="W940" s="601"/>
      <c r="X940" s="601"/>
      <c r="Y940" s="601"/>
      <c r="Z940" s="601"/>
      <c r="AA940" s="601"/>
      <c r="AB940" s="601"/>
      <c r="AC940" s="601"/>
    </row>
    <row r="941" spans="16:29" ht="15">
      <c r="P941" s="601"/>
      <c r="Q941" s="601"/>
      <c r="R941" s="601"/>
      <c r="S941" s="601"/>
      <c r="T941" s="601"/>
      <c r="U941" s="601"/>
      <c r="V941" s="601"/>
      <c r="W941" s="601"/>
      <c r="X941" s="601"/>
      <c r="Y941" s="601"/>
      <c r="Z941" s="601"/>
      <c r="AA941" s="601"/>
      <c r="AB941" s="601"/>
      <c r="AC941" s="601"/>
    </row>
    <row r="942" spans="16:29" ht="15">
      <c r="P942" s="601"/>
      <c r="Q942" s="601"/>
      <c r="R942" s="601"/>
      <c r="S942" s="601"/>
      <c r="T942" s="601"/>
      <c r="U942" s="601"/>
      <c r="V942" s="601"/>
      <c r="W942" s="601"/>
      <c r="X942" s="601"/>
      <c r="Y942" s="601"/>
      <c r="Z942" s="601"/>
      <c r="AA942" s="601"/>
      <c r="AB942" s="601"/>
      <c r="AC942" s="601"/>
    </row>
    <row r="943" spans="16:29" ht="15">
      <c r="P943" s="601"/>
      <c r="Q943" s="601"/>
      <c r="R943" s="601"/>
      <c r="S943" s="601"/>
      <c r="T943" s="601"/>
      <c r="U943" s="601"/>
      <c r="V943" s="601"/>
      <c r="W943" s="601"/>
      <c r="X943" s="601"/>
      <c r="Y943" s="601"/>
      <c r="Z943" s="601"/>
      <c r="AA943" s="601"/>
      <c r="AB943" s="601"/>
      <c r="AC943" s="601"/>
    </row>
    <row r="944" spans="16:29" ht="15">
      <c r="P944" s="601"/>
      <c r="Q944" s="601"/>
      <c r="R944" s="601"/>
      <c r="S944" s="601"/>
      <c r="T944" s="601"/>
      <c r="U944" s="601"/>
      <c r="V944" s="601"/>
      <c r="W944" s="601"/>
      <c r="X944" s="601"/>
      <c r="Y944" s="601"/>
      <c r="Z944" s="601"/>
      <c r="AA944" s="601"/>
      <c r="AB944" s="601"/>
      <c r="AC944" s="601"/>
    </row>
    <row r="945" spans="16:29" ht="15">
      <c r="P945" s="601"/>
      <c r="Q945" s="601"/>
      <c r="R945" s="601"/>
      <c r="S945" s="601"/>
      <c r="T945" s="601"/>
      <c r="U945" s="601"/>
      <c r="V945" s="601"/>
      <c r="W945" s="601"/>
      <c r="X945" s="601"/>
      <c r="Y945" s="601"/>
      <c r="Z945" s="601"/>
      <c r="AA945" s="601"/>
      <c r="AB945" s="601"/>
      <c r="AC945" s="601"/>
    </row>
    <row r="946" spans="16:29" ht="15">
      <c r="P946" s="601"/>
      <c r="Q946" s="601"/>
      <c r="R946" s="601"/>
      <c r="S946" s="601"/>
      <c r="T946" s="601"/>
      <c r="U946" s="601"/>
      <c r="V946" s="601"/>
      <c r="W946" s="601"/>
      <c r="X946" s="601"/>
      <c r="Y946" s="601"/>
      <c r="Z946" s="601"/>
      <c r="AA946" s="601"/>
      <c r="AB946" s="601"/>
      <c r="AC946" s="601"/>
    </row>
    <row r="947" spans="16:29" ht="15">
      <c r="P947" s="601"/>
      <c r="Q947" s="601"/>
      <c r="R947" s="601"/>
      <c r="S947" s="601"/>
      <c r="T947" s="601"/>
      <c r="U947" s="601"/>
      <c r="V947" s="601"/>
      <c r="W947" s="601"/>
      <c r="X947" s="601"/>
      <c r="Y947" s="601"/>
      <c r="Z947" s="601"/>
      <c r="AA947" s="601"/>
      <c r="AB947" s="601"/>
      <c r="AC947" s="601"/>
    </row>
    <row r="948" spans="16:29" ht="15">
      <c r="P948" s="601"/>
      <c r="Q948" s="601"/>
      <c r="R948" s="601"/>
      <c r="S948" s="601"/>
      <c r="T948" s="601"/>
      <c r="U948" s="601"/>
      <c r="V948" s="601"/>
      <c r="W948" s="601"/>
      <c r="X948" s="601"/>
      <c r="Y948" s="601"/>
      <c r="Z948" s="601"/>
      <c r="AA948" s="601"/>
      <c r="AB948" s="601"/>
      <c r="AC948" s="601"/>
    </row>
    <row r="949" spans="16:29" ht="15">
      <c r="P949" s="601"/>
      <c r="Q949" s="601"/>
      <c r="R949" s="601"/>
      <c r="S949" s="601"/>
      <c r="T949" s="601"/>
      <c r="U949" s="601"/>
      <c r="V949" s="601"/>
      <c r="W949" s="601"/>
      <c r="X949" s="601"/>
      <c r="Y949" s="601"/>
      <c r="Z949" s="601"/>
      <c r="AA949" s="601"/>
      <c r="AB949" s="601"/>
      <c r="AC949" s="601"/>
    </row>
    <row r="950" spans="16:29" ht="15">
      <c r="P950" s="601"/>
      <c r="Q950" s="601"/>
      <c r="R950" s="601"/>
      <c r="S950" s="601"/>
      <c r="T950" s="601"/>
      <c r="U950" s="601"/>
      <c r="V950" s="601"/>
      <c r="W950" s="601"/>
      <c r="X950" s="601"/>
      <c r="Y950" s="601"/>
      <c r="Z950" s="601"/>
      <c r="AA950" s="601"/>
      <c r="AB950" s="601"/>
      <c r="AC950" s="601"/>
    </row>
    <row r="951" spans="16:29" ht="15">
      <c r="P951" s="601"/>
      <c r="Q951" s="601"/>
      <c r="R951" s="601"/>
      <c r="S951" s="601"/>
      <c r="T951" s="601"/>
      <c r="U951" s="601"/>
      <c r="V951" s="601"/>
      <c r="W951" s="601"/>
      <c r="X951" s="601"/>
      <c r="Y951" s="601"/>
      <c r="Z951" s="601"/>
      <c r="AA951" s="601"/>
      <c r="AB951" s="601"/>
      <c r="AC951" s="601"/>
    </row>
    <row r="952" spans="16:29" ht="15">
      <c r="P952" s="601"/>
      <c r="Q952" s="601"/>
      <c r="R952" s="601"/>
      <c r="S952" s="601"/>
      <c r="T952" s="601"/>
      <c r="U952" s="601"/>
      <c r="V952" s="601"/>
      <c r="W952" s="601"/>
      <c r="X952" s="601"/>
      <c r="Y952" s="601"/>
      <c r="Z952" s="601"/>
      <c r="AA952" s="601"/>
      <c r="AB952" s="601"/>
      <c r="AC952" s="601"/>
    </row>
    <row r="953" spans="16:29" ht="15">
      <c r="P953" s="601"/>
      <c r="Q953" s="601"/>
      <c r="R953" s="601"/>
      <c r="S953" s="601"/>
      <c r="T953" s="601"/>
      <c r="U953" s="601"/>
      <c r="V953" s="601"/>
      <c r="W953" s="601"/>
      <c r="X953" s="601"/>
      <c r="Y953" s="601"/>
      <c r="Z953" s="601"/>
      <c r="AA953" s="601"/>
      <c r="AB953" s="601"/>
      <c r="AC953" s="601"/>
    </row>
    <row r="954" spans="16:29" ht="15">
      <c r="P954" s="601"/>
      <c r="Q954" s="601"/>
      <c r="R954" s="601"/>
      <c r="S954" s="601"/>
      <c r="T954" s="601"/>
      <c r="U954" s="601"/>
      <c r="V954" s="601"/>
      <c r="W954" s="601"/>
      <c r="X954" s="601"/>
      <c r="Y954" s="601"/>
      <c r="Z954" s="601"/>
      <c r="AA954" s="601"/>
      <c r="AB954" s="601"/>
      <c r="AC954" s="601"/>
    </row>
    <row r="955" spans="16:29" ht="15">
      <c r="P955" s="601"/>
      <c r="Q955" s="601"/>
      <c r="R955" s="601"/>
      <c r="S955" s="601"/>
      <c r="T955" s="601"/>
      <c r="U955" s="601"/>
      <c r="V955" s="601"/>
      <c r="W955" s="601"/>
      <c r="X955" s="601"/>
      <c r="Y955" s="601"/>
      <c r="Z955" s="601"/>
      <c r="AA955" s="601"/>
      <c r="AB955" s="601"/>
      <c r="AC955" s="601"/>
    </row>
    <row r="956" spans="16:29" ht="15">
      <c r="P956" s="601"/>
      <c r="Q956" s="601"/>
      <c r="R956" s="601"/>
      <c r="S956" s="601"/>
      <c r="T956" s="601"/>
      <c r="U956" s="601"/>
      <c r="V956" s="601"/>
      <c r="W956" s="601"/>
      <c r="X956" s="601"/>
      <c r="Y956" s="601"/>
      <c r="Z956" s="601"/>
      <c r="AA956" s="601"/>
      <c r="AB956" s="601"/>
      <c r="AC956" s="601"/>
    </row>
    <row r="957" spans="16:29" ht="15">
      <c r="P957" s="601"/>
      <c r="Q957" s="601"/>
      <c r="R957" s="601"/>
      <c r="S957" s="601"/>
      <c r="T957" s="601"/>
      <c r="U957" s="601"/>
      <c r="V957" s="601"/>
      <c r="W957" s="601"/>
      <c r="X957" s="601"/>
      <c r="Y957" s="601"/>
      <c r="Z957" s="601"/>
      <c r="AA957" s="601"/>
      <c r="AB957" s="601"/>
      <c r="AC957" s="601"/>
    </row>
    <row r="958" spans="16:29" ht="15">
      <c r="P958" s="601"/>
      <c r="Q958" s="601"/>
      <c r="R958" s="601"/>
      <c r="S958" s="601"/>
      <c r="T958" s="601"/>
      <c r="U958" s="601"/>
      <c r="V958" s="601"/>
      <c r="W958" s="601"/>
      <c r="X958" s="601"/>
      <c r="Y958" s="601"/>
      <c r="Z958" s="601"/>
      <c r="AA958" s="601"/>
      <c r="AB958" s="601"/>
      <c r="AC958" s="601"/>
    </row>
    <row r="959" spans="16:29" ht="15">
      <c r="P959" s="601"/>
      <c r="Q959" s="601"/>
      <c r="R959" s="601"/>
      <c r="S959" s="601"/>
      <c r="T959" s="601"/>
      <c r="U959" s="601"/>
      <c r="V959" s="601"/>
      <c r="W959" s="601"/>
      <c r="X959" s="601"/>
      <c r="Y959" s="601"/>
      <c r="Z959" s="601"/>
      <c r="AA959" s="601"/>
      <c r="AB959" s="601"/>
      <c r="AC959" s="601"/>
    </row>
    <row r="960" spans="16:29" ht="15">
      <c r="P960" s="601"/>
      <c r="Q960" s="601"/>
      <c r="R960" s="601"/>
      <c r="S960" s="601"/>
      <c r="T960" s="601"/>
      <c r="U960" s="601"/>
      <c r="V960" s="601"/>
      <c r="W960" s="601"/>
      <c r="X960" s="601"/>
      <c r="Y960" s="601"/>
      <c r="Z960" s="601"/>
      <c r="AA960" s="601"/>
      <c r="AB960" s="601"/>
      <c r="AC960" s="601"/>
    </row>
    <row r="961" spans="16:29" ht="15">
      <c r="P961" s="601"/>
      <c r="Q961" s="601"/>
      <c r="R961" s="601"/>
      <c r="S961" s="601"/>
      <c r="T961" s="601"/>
      <c r="U961" s="601"/>
      <c r="V961" s="601"/>
      <c r="W961" s="601"/>
      <c r="X961" s="601"/>
      <c r="Y961" s="601"/>
      <c r="Z961" s="601"/>
      <c r="AA961" s="601"/>
      <c r="AB961" s="601"/>
      <c r="AC961" s="601"/>
    </row>
    <row r="962" spans="16:29" ht="15">
      <c r="P962" s="601"/>
      <c r="Q962" s="601"/>
      <c r="R962" s="601"/>
      <c r="S962" s="601"/>
      <c r="T962" s="601"/>
      <c r="U962" s="601"/>
      <c r="V962" s="601"/>
      <c r="W962" s="601"/>
      <c r="X962" s="601"/>
      <c r="Y962" s="601"/>
      <c r="Z962" s="601"/>
      <c r="AA962" s="601"/>
      <c r="AB962" s="601"/>
      <c r="AC962" s="601"/>
    </row>
    <row r="963" spans="16:29" ht="15">
      <c r="P963" s="601"/>
      <c r="Q963" s="601"/>
      <c r="R963" s="601"/>
      <c r="S963" s="601"/>
      <c r="T963" s="601"/>
      <c r="U963" s="601"/>
      <c r="V963" s="601"/>
      <c r="W963" s="601"/>
      <c r="X963" s="601"/>
      <c r="Y963" s="601"/>
      <c r="Z963" s="601"/>
      <c r="AA963" s="601"/>
      <c r="AB963" s="601"/>
      <c r="AC963" s="601"/>
    </row>
    <row r="964" spans="16:29" ht="15">
      <c r="P964" s="601"/>
      <c r="Q964" s="601"/>
      <c r="R964" s="601"/>
      <c r="S964" s="601"/>
      <c r="T964" s="601"/>
      <c r="U964" s="601"/>
      <c r="V964" s="601"/>
      <c r="W964" s="601"/>
      <c r="X964" s="601"/>
      <c r="Y964" s="601"/>
      <c r="Z964" s="601"/>
      <c r="AA964" s="601"/>
      <c r="AB964" s="601"/>
      <c r="AC964" s="601"/>
    </row>
    <row r="965" spans="16:29" ht="15">
      <c r="P965" s="601"/>
      <c r="Q965" s="601"/>
      <c r="R965" s="601"/>
      <c r="S965" s="601"/>
      <c r="T965" s="601"/>
      <c r="U965" s="601"/>
      <c r="V965" s="601"/>
      <c r="W965" s="601"/>
      <c r="X965" s="601"/>
      <c r="Y965" s="601"/>
      <c r="Z965" s="601"/>
      <c r="AA965" s="601"/>
      <c r="AB965" s="601"/>
      <c r="AC965" s="601"/>
    </row>
    <row r="966" spans="16:29" ht="15">
      <c r="P966" s="601"/>
      <c r="Q966" s="601"/>
      <c r="R966" s="601"/>
      <c r="S966" s="601"/>
      <c r="T966" s="601"/>
      <c r="U966" s="601"/>
      <c r="V966" s="601"/>
      <c r="W966" s="601"/>
      <c r="X966" s="601"/>
      <c r="Y966" s="601"/>
      <c r="Z966" s="601"/>
      <c r="AA966" s="601"/>
      <c r="AB966" s="601"/>
      <c r="AC966" s="601"/>
    </row>
    <row r="967" spans="16:29" ht="15">
      <c r="P967" s="601"/>
      <c r="Q967" s="601"/>
      <c r="R967" s="601"/>
      <c r="S967" s="601"/>
      <c r="T967" s="601"/>
      <c r="U967" s="601"/>
      <c r="V967" s="601"/>
      <c r="W967" s="601"/>
      <c r="X967" s="601"/>
      <c r="Y967" s="601"/>
      <c r="Z967" s="601"/>
      <c r="AA967" s="601"/>
      <c r="AB967" s="601"/>
      <c r="AC967" s="601"/>
    </row>
    <row r="968" spans="16:29" ht="15">
      <c r="P968" s="601"/>
      <c r="Q968" s="601"/>
      <c r="R968" s="601"/>
      <c r="S968" s="601"/>
      <c r="T968" s="601"/>
      <c r="U968" s="601"/>
      <c r="V968" s="601"/>
      <c r="W968" s="601"/>
      <c r="X968" s="601"/>
      <c r="Y968" s="601"/>
      <c r="Z968" s="601"/>
      <c r="AA968" s="601"/>
      <c r="AB968" s="601"/>
      <c r="AC968" s="601"/>
    </row>
    <row r="969" spans="16:29" ht="15">
      <c r="P969" s="601"/>
      <c r="Q969" s="601"/>
      <c r="R969" s="601"/>
      <c r="S969" s="601"/>
      <c r="T969" s="601"/>
      <c r="U969" s="601"/>
      <c r="V969" s="601"/>
      <c r="W969" s="601"/>
      <c r="X969" s="601"/>
      <c r="Y969" s="601"/>
      <c r="Z969" s="601"/>
      <c r="AA969" s="601"/>
      <c r="AB969" s="601"/>
      <c r="AC969" s="601"/>
    </row>
    <row r="970" spans="16:29" ht="15">
      <c r="P970" s="601"/>
      <c r="Q970" s="601"/>
      <c r="R970" s="601"/>
      <c r="S970" s="601"/>
      <c r="T970" s="601"/>
      <c r="U970" s="601"/>
      <c r="V970" s="601"/>
      <c r="W970" s="601"/>
      <c r="X970" s="601"/>
      <c r="Y970" s="601"/>
      <c r="Z970" s="601"/>
      <c r="AA970" s="601"/>
      <c r="AB970" s="601"/>
      <c r="AC970" s="601"/>
    </row>
    <row r="971" spans="16:29" ht="15">
      <c r="P971" s="601"/>
      <c r="Q971" s="601"/>
      <c r="R971" s="601"/>
      <c r="S971" s="601"/>
      <c r="T971" s="601"/>
      <c r="U971" s="601"/>
      <c r="V971" s="601"/>
      <c r="W971" s="601"/>
      <c r="X971" s="601"/>
      <c r="Y971" s="601"/>
      <c r="Z971" s="601"/>
      <c r="AA971" s="601"/>
      <c r="AB971" s="601"/>
      <c r="AC971" s="601"/>
    </row>
    <row r="972" spans="16:29" ht="15">
      <c r="P972" s="601"/>
      <c r="Q972" s="601"/>
      <c r="R972" s="601"/>
      <c r="S972" s="601"/>
      <c r="T972" s="601"/>
      <c r="U972" s="601"/>
      <c r="V972" s="601"/>
      <c r="W972" s="601"/>
      <c r="X972" s="601"/>
      <c r="Y972" s="601"/>
      <c r="Z972" s="601"/>
      <c r="AA972" s="601"/>
      <c r="AB972" s="601"/>
      <c r="AC972" s="601"/>
    </row>
    <row r="973" spans="16:29" ht="15">
      <c r="P973" s="601"/>
      <c r="Q973" s="601"/>
      <c r="R973" s="601"/>
      <c r="S973" s="601"/>
      <c r="T973" s="601"/>
      <c r="U973" s="601"/>
      <c r="V973" s="601"/>
      <c r="W973" s="601"/>
      <c r="X973" s="601"/>
      <c r="Y973" s="601"/>
      <c r="Z973" s="601"/>
      <c r="AA973" s="601"/>
      <c r="AB973" s="601"/>
      <c r="AC973" s="601"/>
    </row>
    <row r="974" spans="16:29" ht="15">
      <c r="P974" s="601"/>
      <c r="Q974" s="601"/>
      <c r="R974" s="601"/>
      <c r="S974" s="601"/>
      <c r="T974" s="601"/>
      <c r="U974" s="601"/>
      <c r="V974" s="601"/>
      <c r="W974" s="601"/>
      <c r="X974" s="601"/>
      <c r="Y974" s="601"/>
      <c r="Z974" s="601"/>
      <c r="AA974" s="601"/>
      <c r="AB974" s="601"/>
      <c r="AC974" s="601"/>
    </row>
    <row r="975" spans="16:29" ht="15">
      <c r="P975" s="601"/>
      <c r="Q975" s="601"/>
      <c r="R975" s="601"/>
      <c r="S975" s="601"/>
      <c r="T975" s="601"/>
      <c r="U975" s="601"/>
      <c r="V975" s="601"/>
      <c r="W975" s="601"/>
      <c r="X975" s="601"/>
      <c r="Y975" s="601"/>
      <c r="Z975" s="601"/>
      <c r="AA975" s="601"/>
      <c r="AB975" s="601"/>
      <c r="AC975" s="601"/>
    </row>
    <row r="976" spans="16:29" ht="15">
      <c r="P976" s="601"/>
      <c r="Q976" s="601"/>
      <c r="R976" s="601"/>
      <c r="S976" s="601"/>
      <c r="T976" s="601"/>
      <c r="U976" s="601"/>
      <c r="V976" s="601"/>
      <c r="W976" s="601"/>
      <c r="X976" s="601"/>
      <c r="Y976" s="601"/>
      <c r="Z976" s="601"/>
      <c r="AA976" s="601"/>
      <c r="AB976" s="601"/>
      <c r="AC976" s="601"/>
    </row>
    <row r="977" spans="16:29" ht="15">
      <c r="P977" s="601"/>
      <c r="Q977" s="601"/>
      <c r="R977" s="601"/>
      <c r="S977" s="601"/>
      <c r="T977" s="601"/>
      <c r="U977" s="601"/>
      <c r="V977" s="601"/>
      <c r="W977" s="601"/>
      <c r="X977" s="601"/>
      <c r="Y977" s="601"/>
      <c r="Z977" s="601"/>
      <c r="AA977" s="601"/>
      <c r="AB977" s="601"/>
      <c r="AC977" s="601"/>
    </row>
    <row r="978" spans="16:29" ht="15">
      <c r="P978" s="601"/>
      <c r="Q978" s="601"/>
      <c r="R978" s="601"/>
      <c r="S978" s="601"/>
      <c r="T978" s="601"/>
      <c r="U978" s="601"/>
      <c r="V978" s="601"/>
      <c r="W978" s="601"/>
      <c r="X978" s="601"/>
      <c r="Y978" s="601"/>
      <c r="Z978" s="601"/>
      <c r="AA978" s="601"/>
      <c r="AB978" s="601"/>
      <c r="AC978" s="601"/>
    </row>
    <row r="979" spans="16:29" ht="15">
      <c r="P979" s="601"/>
      <c r="Q979" s="601"/>
      <c r="R979" s="601"/>
      <c r="S979" s="601"/>
      <c r="T979" s="601"/>
      <c r="U979" s="601"/>
      <c r="V979" s="601"/>
      <c r="W979" s="601"/>
      <c r="X979" s="601"/>
      <c r="Y979" s="601"/>
      <c r="Z979" s="601"/>
      <c r="AA979" s="601"/>
      <c r="AB979" s="601"/>
      <c r="AC979" s="601"/>
    </row>
    <row r="980" spans="16:29" ht="15">
      <c r="P980" s="601"/>
      <c r="Q980" s="601"/>
      <c r="R980" s="601"/>
      <c r="S980" s="601"/>
      <c r="T980" s="601"/>
      <c r="U980" s="601"/>
      <c r="V980" s="601"/>
      <c r="W980" s="601"/>
      <c r="X980" s="601"/>
      <c r="Y980" s="601"/>
      <c r="Z980" s="601"/>
      <c r="AA980" s="601"/>
      <c r="AB980" s="601"/>
      <c r="AC980" s="601"/>
    </row>
    <row r="981" spans="16:29" ht="15">
      <c r="P981" s="601"/>
      <c r="Q981" s="601"/>
      <c r="R981" s="601"/>
      <c r="S981" s="601"/>
      <c r="T981" s="601"/>
      <c r="U981" s="601"/>
      <c r="V981" s="601"/>
      <c r="W981" s="601"/>
      <c r="X981" s="601"/>
      <c r="Y981" s="601"/>
      <c r="Z981" s="601"/>
      <c r="AA981" s="601"/>
      <c r="AB981" s="601"/>
      <c r="AC981" s="601"/>
    </row>
    <row r="982" spans="16:29" ht="15">
      <c r="P982" s="601"/>
      <c r="Q982" s="601"/>
      <c r="R982" s="601"/>
      <c r="S982" s="601"/>
      <c r="T982" s="601"/>
      <c r="U982" s="601"/>
      <c r="V982" s="601"/>
      <c r="W982" s="601"/>
      <c r="X982" s="601"/>
      <c r="Y982" s="601"/>
      <c r="Z982" s="601"/>
      <c r="AA982" s="601"/>
      <c r="AB982" s="601"/>
      <c r="AC982" s="601"/>
    </row>
    <row r="983" spans="16:29" ht="15">
      <c r="P983" s="601"/>
      <c r="Q983" s="601"/>
      <c r="R983" s="601"/>
      <c r="S983" s="601"/>
      <c r="T983" s="601"/>
      <c r="U983" s="601"/>
      <c r="V983" s="601"/>
      <c r="W983" s="601"/>
      <c r="X983" s="601"/>
      <c r="Y983" s="601"/>
      <c r="Z983" s="601"/>
      <c r="AA983" s="601"/>
      <c r="AB983" s="601"/>
      <c r="AC983" s="601"/>
    </row>
    <row r="984" spans="16:29" ht="15">
      <c r="P984" s="601"/>
      <c r="Q984" s="601"/>
      <c r="R984" s="601"/>
      <c r="S984" s="601"/>
      <c r="T984" s="601"/>
      <c r="U984" s="601"/>
      <c r="V984" s="601"/>
      <c r="W984" s="601"/>
      <c r="X984" s="601"/>
      <c r="Y984" s="601"/>
      <c r="Z984" s="601"/>
      <c r="AA984" s="601"/>
      <c r="AB984" s="601"/>
      <c r="AC984" s="601"/>
    </row>
    <row r="985" spans="16:29" ht="15">
      <c r="P985" s="601"/>
      <c r="Q985" s="601"/>
      <c r="R985" s="601"/>
      <c r="S985" s="601"/>
      <c r="T985" s="601"/>
      <c r="U985" s="601"/>
      <c r="V985" s="601"/>
      <c r="W985" s="601"/>
      <c r="X985" s="601"/>
      <c r="Y985" s="601"/>
      <c r="Z985" s="601"/>
      <c r="AA985" s="601"/>
      <c r="AB985" s="601"/>
      <c r="AC985" s="601"/>
    </row>
    <row r="986" spans="16:29" ht="15">
      <c r="P986" s="601"/>
      <c r="Q986" s="601"/>
      <c r="R986" s="601"/>
      <c r="S986" s="601"/>
      <c r="T986" s="601"/>
      <c r="U986" s="601"/>
      <c r="V986" s="601"/>
      <c r="W986" s="601"/>
      <c r="X986" s="601"/>
      <c r="Y986" s="601"/>
      <c r="Z986" s="601"/>
      <c r="AA986" s="601"/>
      <c r="AB986" s="601"/>
      <c r="AC986" s="601"/>
    </row>
    <row r="987" spans="16:29" ht="15">
      <c r="P987" s="601"/>
      <c r="Q987" s="601"/>
      <c r="R987" s="601"/>
      <c r="S987" s="601"/>
      <c r="T987" s="601"/>
      <c r="U987" s="601"/>
      <c r="V987" s="601"/>
      <c r="W987" s="601"/>
      <c r="X987" s="601"/>
      <c r="Y987" s="601"/>
      <c r="Z987" s="601"/>
      <c r="AA987" s="601"/>
      <c r="AB987" s="601"/>
      <c r="AC987" s="601"/>
    </row>
    <row r="988" spans="16:29" ht="15">
      <c r="P988" s="601"/>
      <c r="Q988" s="601"/>
      <c r="R988" s="601"/>
      <c r="S988" s="601"/>
      <c r="T988" s="601"/>
      <c r="U988" s="601"/>
      <c r="V988" s="601"/>
      <c r="W988" s="601"/>
      <c r="X988" s="601"/>
      <c r="Y988" s="601"/>
      <c r="Z988" s="601"/>
      <c r="AA988" s="601"/>
      <c r="AB988" s="601"/>
      <c r="AC988" s="601"/>
    </row>
    <row r="989" spans="16:29" ht="15">
      <c r="P989" s="601"/>
      <c r="Q989" s="601"/>
      <c r="R989" s="601"/>
      <c r="S989" s="601"/>
      <c r="T989" s="601"/>
      <c r="U989" s="601"/>
      <c r="V989" s="601"/>
      <c r="W989" s="601"/>
      <c r="X989" s="601"/>
      <c r="Y989" s="601"/>
      <c r="Z989" s="601"/>
      <c r="AA989" s="601"/>
      <c r="AB989" s="601"/>
      <c r="AC989" s="601"/>
    </row>
    <row r="990" spans="16:29" ht="15">
      <c r="P990" s="601"/>
      <c r="Q990" s="601"/>
      <c r="R990" s="601"/>
      <c r="S990" s="601"/>
      <c r="T990" s="601"/>
      <c r="U990" s="601"/>
      <c r="V990" s="601"/>
      <c r="W990" s="601"/>
      <c r="X990" s="601"/>
      <c r="Y990" s="601"/>
      <c r="Z990" s="601"/>
      <c r="AA990" s="601"/>
      <c r="AB990" s="601"/>
      <c r="AC990" s="601"/>
    </row>
    <row r="991" spans="16:29" ht="15">
      <c r="P991" s="601"/>
      <c r="Q991" s="601"/>
      <c r="R991" s="601"/>
      <c r="S991" s="601"/>
      <c r="T991" s="601"/>
      <c r="U991" s="601"/>
      <c r="V991" s="601"/>
      <c r="W991" s="601"/>
      <c r="X991" s="601"/>
      <c r="Y991" s="601"/>
      <c r="Z991" s="601"/>
      <c r="AA991" s="601"/>
      <c r="AB991" s="601"/>
      <c r="AC991" s="601"/>
    </row>
    <row r="992" spans="16:29" ht="15">
      <c r="P992" s="601"/>
      <c r="Q992" s="601"/>
      <c r="R992" s="601"/>
      <c r="S992" s="601"/>
      <c r="T992" s="601"/>
      <c r="U992" s="601"/>
      <c r="V992" s="601"/>
      <c r="W992" s="601"/>
      <c r="X992" s="601"/>
      <c r="Y992" s="601"/>
      <c r="Z992" s="601"/>
      <c r="AA992" s="601"/>
      <c r="AB992" s="601"/>
      <c r="AC992" s="601"/>
    </row>
    <row r="993" spans="16:29" ht="15">
      <c r="P993" s="601"/>
      <c r="Q993" s="601"/>
      <c r="R993" s="601"/>
      <c r="S993" s="601"/>
      <c r="T993" s="601"/>
      <c r="U993" s="601"/>
      <c r="V993" s="601"/>
      <c r="W993" s="601"/>
      <c r="X993" s="601"/>
      <c r="Y993" s="601"/>
      <c r="Z993" s="601"/>
      <c r="AA993" s="601"/>
      <c r="AB993" s="601"/>
      <c r="AC993" s="601"/>
    </row>
    <row r="994" spans="16:29" ht="15">
      <c r="P994" s="601"/>
      <c r="Q994" s="601"/>
      <c r="R994" s="601"/>
      <c r="S994" s="601"/>
      <c r="T994" s="601"/>
      <c r="U994" s="601"/>
      <c r="V994" s="601"/>
      <c r="W994" s="601"/>
      <c r="X994" s="601"/>
      <c r="Y994" s="601"/>
      <c r="Z994" s="601"/>
      <c r="AA994" s="601"/>
      <c r="AB994" s="601"/>
      <c r="AC994" s="601"/>
    </row>
    <row r="995" spans="16:29" ht="15">
      <c r="P995" s="601"/>
      <c r="Q995" s="601"/>
      <c r="R995" s="601"/>
      <c r="S995" s="601"/>
      <c r="T995" s="601"/>
      <c r="U995" s="601"/>
      <c r="V995" s="601"/>
      <c r="W995" s="601"/>
      <c r="X995" s="601"/>
      <c r="Y995" s="601"/>
      <c r="Z995" s="601"/>
      <c r="AA995" s="601"/>
      <c r="AB995" s="601"/>
      <c r="AC995" s="601"/>
    </row>
    <row r="996" spans="16:29" ht="15">
      <c r="P996" s="601"/>
      <c r="Q996" s="601"/>
      <c r="R996" s="601"/>
      <c r="S996" s="601"/>
      <c r="T996" s="601"/>
      <c r="U996" s="601"/>
      <c r="V996" s="601"/>
      <c r="W996" s="601"/>
      <c r="X996" s="601"/>
      <c r="Y996" s="601"/>
      <c r="Z996" s="601"/>
      <c r="AA996" s="601"/>
      <c r="AB996" s="601"/>
      <c r="AC996" s="601"/>
    </row>
    <row r="997" spans="16:29" ht="15">
      <c r="P997" s="601"/>
      <c r="Q997" s="601"/>
      <c r="R997" s="601"/>
      <c r="S997" s="601"/>
      <c r="T997" s="601"/>
      <c r="U997" s="601"/>
      <c r="V997" s="601"/>
      <c r="W997" s="601"/>
      <c r="X997" s="601"/>
      <c r="Y997" s="601"/>
      <c r="Z997" s="601"/>
      <c r="AA997" s="601"/>
      <c r="AB997" s="601"/>
      <c r="AC997" s="601"/>
    </row>
    <row r="998" spans="16:29" ht="15">
      <c r="P998" s="601"/>
      <c r="Q998" s="601"/>
      <c r="R998" s="601"/>
      <c r="S998" s="601"/>
      <c r="T998" s="601"/>
      <c r="U998" s="601"/>
      <c r="V998" s="601"/>
      <c r="W998" s="601"/>
      <c r="X998" s="601"/>
      <c r="Y998" s="601"/>
      <c r="Z998" s="601"/>
      <c r="AA998" s="601"/>
      <c r="AB998" s="601"/>
      <c r="AC998" s="601"/>
    </row>
    <row r="999" spans="16:29" ht="15">
      <c r="P999" s="601"/>
      <c r="Q999" s="601"/>
      <c r="R999" s="601"/>
      <c r="S999" s="601"/>
      <c r="T999" s="601"/>
      <c r="U999" s="601"/>
      <c r="V999" s="601"/>
      <c r="W999" s="601"/>
      <c r="X999" s="601"/>
      <c r="Y999" s="601"/>
      <c r="Z999" s="601"/>
      <c r="AA999" s="601"/>
      <c r="AB999" s="601"/>
      <c r="AC999" s="601"/>
    </row>
    <row r="1000" spans="16:29" ht="15">
      <c r="P1000" s="601"/>
      <c r="Q1000" s="601"/>
      <c r="R1000" s="601"/>
      <c r="S1000" s="601"/>
      <c r="T1000" s="601"/>
      <c r="U1000" s="601"/>
      <c r="V1000" s="601"/>
      <c r="W1000" s="601"/>
      <c r="X1000" s="601"/>
      <c r="Y1000" s="601"/>
      <c r="Z1000" s="601"/>
      <c r="AA1000" s="601"/>
      <c r="AB1000" s="601"/>
      <c r="AC1000" s="601"/>
    </row>
    <row r="1001" spans="16:29" ht="15">
      <c r="P1001" s="601"/>
      <c r="Q1001" s="601"/>
      <c r="R1001" s="601"/>
      <c r="S1001" s="601"/>
      <c r="T1001" s="601"/>
      <c r="U1001" s="601"/>
      <c r="V1001" s="601"/>
      <c r="W1001" s="601"/>
      <c r="X1001" s="601"/>
      <c r="Y1001" s="601"/>
      <c r="Z1001" s="601"/>
      <c r="AA1001" s="601"/>
      <c r="AB1001" s="601"/>
      <c r="AC1001" s="601"/>
    </row>
    <row r="1002" spans="16:29" ht="15">
      <c r="P1002" s="601"/>
      <c r="Q1002" s="601"/>
      <c r="R1002" s="601"/>
      <c r="S1002" s="601"/>
      <c r="T1002" s="601"/>
      <c r="U1002" s="601"/>
      <c r="V1002" s="601"/>
      <c r="W1002" s="601"/>
      <c r="X1002" s="601"/>
      <c r="Y1002" s="601"/>
      <c r="Z1002" s="601"/>
      <c r="AA1002" s="601"/>
      <c r="AB1002" s="601"/>
      <c r="AC1002" s="601"/>
    </row>
    <row r="1003" spans="16:29" ht="15">
      <c r="P1003" s="601"/>
      <c r="Q1003" s="601"/>
      <c r="R1003" s="601"/>
      <c r="S1003" s="601"/>
      <c r="T1003" s="601"/>
      <c r="U1003" s="601"/>
      <c r="V1003" s="601"/>
      <c r="W1003" s="601"/>
      <c r="X1003" s="601"/>
      <c r="Y1003" s="601"/>
      <c r="Z1003" s="601"/>
      <c r="AA1003" s="601"/>
      <c r="AB1003" s="601"/>
      <c r="AC1003" s="601"/>
    </row>
    <row r="1004" spans="16:29" ht="15">
      <c r="P1004" s="601"/>
      <c r="Q1004" s="601"/>
      <c r="R1004" s="601"/>
      <c r="S1004" s="601"/>
      <c r="T1004" s="601"/>
      <c r="U1004" s="601"/>
      <c r="V1004" s="601"/>
      <c r="W1004" s="601"/>
      <c r="X1004" s="601"/>
      <c r="Y1004" s="601"/>
      <c r="Z1004" s="601"/>
      <c r="AA1004" s="601"/>
      <c r="AB1004" s="601"/>
      <c r="AC1004" s="601"/>
    </row>
    <row r="1005" spans="16:29" ht="15">
      <c r="P1005" s="601"/>
      <c r="Q1005" s="601"/>
      <c r="R1005" s="601"/>
      <c r="S1005" s="601"/>
      <c r="T1005" s="601"/>
      <c r="U1005" s="601"/>
      <c r="V1005" s="601"/>
      <c r="W1005" s="601"/>
      <c r="X1005" s="601"/>
      <c r="Y1005" s="601"/>
      <c r="Z1005" s="601"/>
      <c r="AA1005" s="601"/>
      <c r="AB1005" s="601"/>
      <c r="AC1005" s="601"/>
    </row>
    <row r="1006" spans="16:29" ht="15">
      <c r="P1006" s="601"/>
      <c r="Q1006" s="601"/>
      <c r="R1006" s="601"/>
      <c r="S1006" s="601"/>
      <c r="T1006" s="601"/>
      <c r="U1006" s="601"/>
      <c r="V1006" s="601"/>
      <c r="W1006" s="601"/>
      <c r="X1006" s="601"/>
      <c r="Y1006" s="601"/>
      <c r="Z1006" s="601"/>
      <c r="AA1006" s="601"/>
      <c r="AB1006" s="601"/>
      <c r="AC1006" s="601"/>
    </row>
    <row r="1007" spans="16:29" ht="15">
      <c r="P1007" s="601"/>
      <c r="Q1007" s="601"/>
      <c r="R1007" s="601"/>
      <c r="S1007" s="601"/>
      <c r="T1007" s="601"/>
      <c r="U1007" s="601"/>
      <c r="V1007" s="601"/>
      <c r="W1007" s="601"/>
      <c r="X1007" s="601"/>
      <c r="Y1007" s="601"/>
      <c r="Z1007" s="601"/>
      <c r="AA1007" s="601"/>
      <c r="AB1007" s="601"/>
      <c r="AC1007" s="601"/>
    </row>
    <row r="1008" spans="16:29" ht="15">
      <c r="P1008" s="601"/>
      <c r="Q1008" s="601"/>
      <c r="R1008" s="601"/>
      <c r="S1008" s="601"/>
      <c r="T1008" s="601"/>
      <c r="U1008" s="601"/>
      <c r="V1008" s="601"/>
      <c r="W1008" s="601"/>
      <c r="X1008" s="601"/>
      <c r="Y1008" s="601"/>
      <c r="Z1008" s="601"/>
      <c r="AA1008" s="601"/>
      <c r="AB1008" s="601"/>
      <c r="AC1008" s="601"/>
    </row>
    <row r="1009" spans="16:29" ht="15">
      <c r="P1009" s="601"/>
      <c r="Q1009" s="601"/>
      <c r="R1009" s="601"/>
      <c r="S1009" s="601"/>
      <c r="T1009" s="601"/>
      <c r="U1009" s="601"/>
      <c r="V1009" s="601"/>
      <c r="W1009" s="601"/>
      <c r="X1009" s="601"/>
      <c r="Y1009" s="601"/>
      <c r="Z1009" s="601"/>
      <c r="AA1009" s="601"/>
      <c r="AB1009" s="601"/>
      <c r="AC1009" s="601"/>
    </row>
    <row r="1010" spans="16:29" ht="15">
      <c r="P1010" s="601"/>
      <c r="Q1010" s="601"/>
      <c r="R1010" s="601"/>
      <c r="S1010" s="601"/>
      <c r="T1010" s="601"/>
      <c r="U1010" s="601"/>
      <c r="V1010" s="601"/>
      <c r="W1010" s="601"/>
      <c r="X1010" s="601"/>
      <c r="Y1010" s="601"/>
      <c r="Z1010" s="601"/>
      <c r="AA1010" s="601"/>
      <c r="AB1010" s="601"/>
      <c r="AC1010" s="601"/>
    </row>
    <row r="1011" spans="16:29" ht="15">
      <c r="P1011" s="601"/>
      <c r="Q1011" s="601"/>
      <c r="R1011" s="601"/>
      <c r="S1011" s="601"/>
      <c r="T1011" s="601"/>
      <c r="U1011" s="601"/>
      <c r="V1011" s="601"/>
      <c r="W1011" s="601"/>
      <c r="X1011" s="601"/>
      <c r="Y1011" s="601"/>
      <c r="Z1011" s="601"/>
      <c r="AA1011" s="601"/>
      <c r="AB1011" s="601"/>
      <c r="AC1011" s="601"/>
    </row>
    <row r="1012" spans="16:29" ht="15">
      <c r="P1012" s="601"/>
      <c r="Q1012" s="601"/>
      <c r="R1012" s="601"/>
      <c r="S1012" s="601"/>
      <c r="T1012" s="601"/>
      <c r="U1012" s="601"/>
      <c r="V1012" s="601"/>
      <c r="W1012" s="601"/>
      <c r="X1012" s="601"/>
      <c r="Y1012" s="601"/>
      <c r="Z1012" s="601"/>
      <c r="AA1012" s="601"/>
      <c r="AB1012" s="601"/>
      <c r="AC1012" s="601"/>
    </row>
    <row r="1013" spans="16:29" ht="15">
      <c r="P1013" s="601"/>
      <c r="Q1013" s="601"/>
      <c r="R1013" s="601"/>
      <c r="S1013" s="601"/>
      <c r="T1013" s="601"/>
      <c r="U1013" s="601"/>
      <c r="V1013" s="601"/>
      <c r="W1013" s="601"/>
      <c r="X1013" s="601"/>
      <c r="Y1013" s="601"/>
      <c r="Z1013" s="601"/>
      <c r="AA1013" s="601"/>
      <c r="AB1013" s="601"/>
      <c r="AC1013" s="601"/>
    </row>
    <row r="1014" spans="16:29" ht="15">
      <c r="P1014" s="601"/>
      <c r="Q1014" s="601"/>
      <c r="R1014" s="601"/>
      <c r="S1014" s="601"/>
      <c r="T1014" s="601"/>
      <c r="U1014" s="601"/>
      <c r="V1014" s="601"/>
      <c r="W1014" s="601"/>
      <c r="X1014" s="601"/>
      <c r="Y1014" s="601"/>
      <c r="Z1014" s="601"/>
      <c r="AA1014" s="601"/>
      <c r="AB1014" s="601"/>
      <c r="AC1014" s="601"/>
    </row>
    <row r="1015" spans="16:29" ht="15">
      <c r="P1015" s="601"/>
      <c r="Q1015" s="601"/>
      <c r="R1015" s="601"/>
      <c r="S1015" s="601"/>
      <c r="T1015" s="601"/>
      <c r="U1015" s="601"/>
      <c r="V1015" s="601"/>
      <c r="W1015" s="601"/>
      <c r="X1015" s="601"/>
      <c r="Y1015" s="601"/>
      <c r="Z1015" s="601"/>
      <c r="AA1015" s="601"/>
      <c r="AB1015" s="601"/>
      <c r="AC1015" s="601"/>
    </row>
    <row r="1016" spans="16:29" ht="15">
      <c r="P1016" s="601"/>
      <c r="Q1016" s="601"/>
      <c r="R1016" s="601"/>
      <c r="S1016" s="601"/>
      <c r="T1016" s="601"/>
      <c r="U1016" s="601"/>
      <c r="V1016" s="601"/>
      <c r="W1016" s="601"/>
      <c r="X1016" s="601"/>
      <c r="Y1016" s="601"/>
      <c r="Z1016" s="601"/>
      <c r="AA1016" s="601"/>
      <c r="AB1016" s="601"/>
      <c r="AC1016" s="601"/>
    </row>
    <row r="1017" spans="16:29" ht="15">
      <c r="P1017" s="601"/>
      <c r="Q1017" s="601"/>
      <c r="R1017" s="601"/>
      <c r="S1017" s="601"/>
      <c r="T1017" s="601"/>
      <c r="U1017" s="601"/>
      <c r="V1017" s="601"/>
      <c r="W1017" s="601"/>
      <c r="X1017" s="601"/>
      <c r="Y1017" s="601"/>
      <c r="Z1017" s="601"/>
      <c r="AA1017" s="601"/>
      <c r="AB1017" s="601"/>
      <c r="AC1017" s="601"/>
    </row>
    <row r="1018" spans="16:29" ht="15">
      <c r="P1018" s="601"/>
      <c r="Q1018" s="601"/>
      <c r="R1018" s="601"/>
      <c r="S1018" s="601"/>
      <c r="T1018" s="601"/>
      <c r="U1018" s="601"/>
      <c r="V1018" s="601"/>
      <c r="W1018" s="601"/>
      <c r="X1018" s="601"/>
      <c r="Y1018" s="601"/>
      <c r="Z1018" s="601"/>
      <c r="AA1018" s="601"/>
      <c r="AB1018" s="601"/>
      <c r="AC1018" s="601"/>
    </row>
    <row r="1019" spans="16:29" ht="15">
      <c r="P1019" s="601"/>
      <c r="Q1019" s="601"/>
      <c r="R1019" s="601"/>
      <c r="S1019" s="601"/>
      <c r="T1019" s="601"/>
      <c r="U1019" s="601"/>
      <c r="V1019" s="601"/>
      <c r="W1019" s="601"/>
      <c r="X1019" s="601"/>
      <c r="Y1019" s="601"/>
      <c r="Z1019" s="601"/>
      <c r="AA1019" s="601"/>
      <c r="AB1019" s="601"/>
      <c r="AC1019" s="601"/>
    </row>
    <row r="1020" spans="16:29" ht="15">
      <c r="P1020" s="601"/>
      <c r="Q1020" s="601"/>
      <c r="R1020" s="601"/>
      <c r="S1020" s="601"/>
      <c r="T1020" s="601"/>
      <c r="U1020" s="601"/>
      <c r="V1020" s="601"/>
      <c r="W1020" s="601"/>
      <c r="X1020" s="601"/>
      <c r="Y1020" s="601"/>
      <c r="Z1020" s="601"/>
      <c r="AA1020" s="601"/>
      <c r="AB1020" s="601"/>
      <c r="AC1020" s="601"/>
    </row>
    <row r="1021" spans="16:29" ht="15">
      <c r="P1021" s="601"/>
      <c r="Q1021" s="601"/>
      <c r="R1021" s="601"/>
      <c r="S1021" s="601"/>
      <c r="T1021" s="601"/>
      <c r="U1021" s="601"/>
      <c r="V1021" s="601"/>
      <c r="W1021" s="601"/>
      <c r="X1021" s="601"/>
      <c r="Y1021" s="601"/>
      <c r="Z1021" s="601"/>
      <c r="AA1021" s="601"/>
      <c r="AB1021" s="601"/>
      <c r="AC1021" s="601"/>
    </row>
    <row r="1022" spans="16:29" ht="15">
      <c r="P1022" s="601"/>
      <c r="Q1022" s="601"/>
      <c r="R1022" s="601"/>
      <c r="S1022" s="601"/>
      <c r="T1022" s="601"/>
      <c r="U1022" s="601"/>
      <c r="V1022" s="601"/>
      <c r="W1022" s="601"/>
      <c r="X1022" s="601"/>
      <c r="Y1022" s="601"/>
      <c r="Z1022" s="601"/>
      <c r="AA1022" s="601"/>
      <c r="AB1022" s="601"/>
      <c r="AC1022" s="601"/>
    </row>
    <row r="1023" spans="16:29" ht="15">
      <c r="P1023" s="601"/>
      <c r="Q1023" s="601"/>
      <c r="R1023" s="601"/>
      <c r="S1023" s="601"/>
      <c r="T1023" s="601"/>
      <c r="U1023" s="601"/>
      <c r="V1023" s="601"/>
      <c r="W1023" s="601"/>
      <c r="X1023" s="601"/>
      <c r="Y1023" s="601"/>
      <c r="Z1023" s="601"/>
      <c r="AA1023" s="601"/>
      <c r="AB1023" s="601"/>
      <c r="AC1023" s="601"/>
    </row>
    <row r="1024" spans="16:29" ht="15">
      <c r="P1024" s="601"/>
      <c r="Q1024" s="601"/>
      <c r="R1024" s="601"/>
      <c r="S1024" s="601"/>
      <c r="T1024" s="601"/>
      <c r="U1024" s="601"/>
      <c r="V1024" s="601"/>
      <c r="W1024" s="601"/>
      <c r="X1024" s="601"/>
      <c r="Y1024" s="601"/>
      <c r="Z1024" s="601"/>
      <c r="AA1024" s="601"/>
      <c r="AB1024" s="601"/>
      <c r="AC1024" s="601"/>
    </row>
    <row r="1025" spans="16:29" ht="15">
      <c r="P1025" s="601"/>
      <c r="Q1025" s="601"/>
      <c r="R1025" s="601"/>
      <c r="S1025" s="601"/>
      <c r="T1025" s="601"/>
      <c r="U1025" s="601"/>
      <c r="V1025" s="601"/>
      <c r="W1025" s="601"/>
      <c r="X1025" s="601"/>
      <c r="Y1025" s="601"/>
      <c r="Z1025" s="601"/>
      <c r="AA1025" s="601"/>
      <c r="AB1025" s="601"/>
      <c r="AC1025" s="601"/>
    </row>
    <row r="1026" spans="16:29" ht="15">
      <c r="P1026" s="601"/>
      <c r="Q1026" s="601"/>
      <c r="R1026" s="601"/>
      <c r="S1026" s="601"/>
      <c r="T1026" s="601"/>
      <c r="U1026" s="601"/>
      <c r="V1026" s="601"/>
      <c r="W1026" s="601"/>
      <c r="X1026" s="601"/>
      <c r="Y1026" s="601"/>
      <c r="Z1026" s="601"/>
      <c r="AA1026" s="601"/>
      <c r="AB1026" s="601"/>
      <c r="AC1026" s="601"/>
    </row>
    <row r="1027" spans="16:29" ht="15">
      <c r="P1027" s="601"/>
      <c r="Q1027" s="601"/>
      <c r="R1027" s="601"/>
      <c r="S1027" s="601"/>
      <c r="T1027" s="601"/>
      <c r="U1027" s="601"/>
      <c r="V1027" s="601"/>
      <c r="W1027" s="601"/>
      <c r="X1027" s="601"/>
      <c r="Y1027" s="601"/>
      <c r="Z1027" s="601"/>
      <c r="AA1027" s="601"/>
      <c r="AB1027" s="601"/>
      <c r="AC1027" s="601"/>
    </row>
    <row r="1028" spans="16:29" ht="15">
      <c r="P1028" s="601"/>
      <c r="Q1028" s="601"/>
      <c r="R1028" s="601"/>
      <c r="S1028" s="601"/>
      <c r="T1028" s="601"/>
      <c r="U1028" s="601"/>
      <c r="V1028" s="601"/>
      <c r="W1028" s="601"/>
      <c r="X1028" s="601"/>
      <c r="Y1028" s="601"/>
      <c r="Z1028" s="601"/>
      <c r="AA1028" s="601"/>
      <c r="AB1028" s="601"/>
      <c r="AC1028" s="601"/>
    </row>
    <row r="1029" spans="16:29" ht="15">
      <c r="P1029" s="601"/>
      <c r="Q1029" s="601"/>
      <c r="R1029" s="601"/>
      <c r="S1029" s="601"/>
      <c r="T1029" s="601"/>
      <c r="U1029" s="601"/>
      <c r="V1029" s="601"/>
      <c r="W1029" s="601"/>
      <c r="X1029" s="601"/>
      <c r="Y1029" s="601"/>
      <c r="Z1029" s="601"/>
      <c r="AA1029" s="601"/>
      <c r="AB1029" s="601"/>
      <c r="AC1029" s="601"/>
    </row>
    <row r="1030" spans="16:29" ht="15">
      <c r="P1030" s="601"/>
      <c r="Q1030" s="601"/>
      <c r="R1030" s="601"/>
      <c r="S1030" s="601"/>
      <c r="T1030" s="601"/>
      <c r="U1030" s="601"/>
      <c r="V1030" s="601"/>
      <c r="W1030" s="601"/>
      <c r="X1030" s="601"/>
      <c r="Y1030" s="601"/>
      <c r="Z1030" s="601"/>
      <c r="AA1030" s="601"/>
      <c r="AB1030" s="601"/>
      <c r="AC1030" s="601"/>
    </row>
    <row r="1031" spans="16:29" ht="15">
      <c r="P1031" s="601"/>
      <c r="Q1031" s="601"/>
      <c r="R1031" s="601"/>
      <c r="S1031" s="601"/>
      <c r="T1031" s="601"/>
      <c r="U1031" s="601"/>
      <c r="V1031" s="601"/>
      <c r="W1031" s="601"/>
      <c r="X1031" s="601"/>
      <c r="Y1031" s="601"/>
      <c r="Z1031" s="601"/>
      <c r="AA1031" s="601"/>
      <c r="AB1031" s="601"/>
      <c r="AC1031" s="601"/>
    </row>
    <row r="1032" spans="16:29" ht="15">
      <c r="P1032" s="601"/>
      <c r="Q1032" s="601"/>
      <c r="R1032" s="601"/>
      <c r="S1032" s="601"/>
      <c r="T1032" s="601"/>
      <c r="U1032" s="601"/>
      <c r="V1032" s="601"/>
      <c r="W1032" s="601"/>
      <c r="X1032" s="601"/>
      <c r="Y1032" s="601"/>
      <c r="Z1032" s="601"/>
      <c r="AA1032" s="601"/>
      <c r="AB1032" s="601"/>
      <c r="AC1032" s="601"/>
    </row>
    <row r="1033" spans="16:29" ht="15">
      <c r="P1033" s="601"/>
      <c r="Q1033" s="601"/>
      <c r="R1033" s="601"/>
      <c r="S1033" s="601"/>
      <c r="T1033" s="601"/>
      <c r="U1033" s="601"/>
      <c r="V1033" s="601"/>
      <c r="W1033" s="601"/>
      <c r="X1033" s="601"/>
      <c r="Y1033" s="601"/>
      <c r="Z1033" s="601"/>
      <c r="AA1033" s="601"/>
      <c r="AB1033" s="601"/>
      <c r="AC1033" s="601"/>
    </row>
    <row r="1034" spans="16:29" ht="15">
      <c r="P1034" s="601"/>
      <c r="Q1034" s="601"/>
      <c r="R1034" s="601"/>
      <c r="S1034" s="601"/>
      <c r="T1034" s="601"/>
      <c r="U1034" s="601"/>
      <c r="V1034" s="601"/>
      <c r="W1034" s="601"/>
      <c r="X1034" s="601"/>
      <c r="Y1034" s="601"/>
      <c r="Z1034" s="601"/>
      <c r="AA1034" s="601"/>
      <c r="AB1034" s="601"/>
      <c r="AC1034" s="601"/>
    </row>
    <row r="1035" spans="16:29" ht="15">
      <c r="P1035" s="601"/>
      <c r="Q1035" s="601"/>
      <c r="R1035" s="601"/>
      <c r="S1035" s="601"/>
      <c r="T1035" s="601"/>
      <c r="U1035" s="601"/>
      <c r="V1035" s="601"/>
      <c r="W1035" s="601"/>
      <c r="X1035" s="601"/>
      <c r="Y1035" s="601"/>
      <c r="Z1035" s="601"/>
      <c r="AA1035" s="601"/>
      <c r="AB1035" s="601"/>
      <c r="AC1035" s="601"/>
    </row>
    <row r="1036" spans="16:29" ht="15">
      <c r="P1036" s="601"/>
      <c r="Q1036" s="601"/>
      <c r="R1036" s="601"/>
      <c r="S1036" s="601"/>
      <c r="T1036" s="601"/>
      <c r="U1036" s="601"/>
      <c r="V1036" s="601"/>
      <c r="W1036" s="601"/>
      <c r="X1036" s="601"/>
      <c r="Y1036" s="601"/>
      <c r="Z1036" s="601"/>
      <c r="AA1036" s="601"/>
      <c r="AB1036" s="601"/>
      <c r="AC1036" s="601"/>
    </row>
    <row r="1037" spans="16:29" ht="15">
      <c r="P1037" s="601"/>
      <c r="Q1037" s="601"/>
      <c r="R1037" s="601"/>
      <c r="S1037" s="601"/>
      <c r="T1037" s="601"/>
      <c r="U1037" s="601"/>
      <c r="V1037" s="601"/>
      <c r="W1037" s="601"/>
      <c r="X1037" s="601"/>
      <c r="Y1037" s="601"/>
      <c r="Z1037" s="601"/>
      <c r="AA1037" s="601"/>
      <c r="AB1037" s="601"/>
      <c r="AC1037" s="601"/>
    </row>
    <row r="1038" spans="16:29" ht="15">
      <c r="P1038" s="601"/>
      <c r="Q1038" s="601"/>
      <c r="R1038" s="601"/>
      <c r="S1038" s="601"/>
      <c r="T1038" s="601"/>
      <c r="U1038" s="601"/>
      <c r="V1038" s="601"/>
      <c r="W1038" s="601"/>
      <c r="X1038" s="601"/>
      <c r="Y1038" s="601"/>
      <c r="Z1038" s="601"/>
      <c r="AA1038" s="601"/>
      <c r="AB1038" s="601"/>
      <c r="AC1038" s="601"/>
    </row>
    <row r="1039" spans="16:29" ht="15">
      <c r="P1039" s="601"/>
      <c r="Q1039" s="601"/>
      <c r="R1039" s="601"/>
      <c r="S1039" s="601"/>
      <c r="T1039" s="601"/>
      <c r="U1039" s="601"/>
      <c r="V1039" s="601"/>
      <c r="W1039" s="601"/>
      <c r="X1039" s="601"/>
      <c r="Y1039" s="601"/>
      <c r="Z1039" s="601"/>
      <c r="AA1039" s="601"/>
      <c r="AB1039" s="601"/>
      <c r="AC1039" s="601"/>
    </row>
    <row r="1040" spans="16:29" ht="15">
      <c r="P1040" s="601"/>
      <c r="Q1040" s="601"/>
      <c r="R1040" s="601"/>
      <c r="S1040" s="601"/>
      <c r="T1040" s="601"/>
      <c r="U1040" s="601"/>
      <c r="V1040" s="601"/>
      <c r="W1040" s="601"/>
      <c r="X1040" s="601"/>
      <c r="Y1040" s="601"/>
      <c r="Z1040" s="601"/>
      <c r="AA1040" s="601"/>
      <c r="AB1040" s="601"/>
      <c r="AC1040" s="601"/>
    </row>
    <row r="1041" spans="16:29" ht="15">
      <c r="P1041" s="601"/>
      <c r="Q1041" s="601"/>
      <c r="R1041" s="601"/>
      <c r="S1041" s="601"/>
      <c r="T1041" s="601"/>
      <c r="U1041" s="601"/>
      <c r="V1041" s="601"/>
      <c r="W1041" s="601"/>
      <c r="X1041" s="601"/>
      <c r="Y1041" s="601"/>
      <c r="Z1041" s="601"/>
      <c r="AA1041" s="601"/>
      <c r="AB1041" s="601"/>
      <c r="AC1041" s="601"/>
    </row>
    <row r="1042" spans="16:29" ht="15">
      <c r="P1042" s="601"/>
      <c r="Q1042" s="601"/>
      <c r="R1042" s="601"/>
      <c r="S1042" s="601"/>
      <c r="T1042" s="601"/>
      <c r="U1042" s="601"/>
      <c r="V1042" s="601"/>
      <c r="W1042" s="601"/>
      <c r="X1042" s="601"/>
      <c r="Y1042" s="601"/>
      <c r="Z1042" s="601"/>
      <c r="AA1042" s="601"/>
      <c r="AB1042" s="601"/>
      <c r="AC1042" s="601"/>
    </row>
    <row r="1043" spans="16:29" ht="15">
      <c r="P1043" s="601"/>
      <c r="Q1043" s="601"/>
      <c r="R1043" s="601"/>
      <c r="S1043" s="601"/>
      <c r="T1043" s="601"/>
      <c r="U1043" s="601"/>
      <c r="V1043" s="601"/>
      <c r="W1043" s="601"/>
      <c r="X1043" s="601"/>
      <c r="Y1043" s="601"/>
      <c r="Z1043" s="601"/>
      <c r="AA1043" s="601"/>
      <c r="AB1043" s="601"/>
      <c r="AC1043" s="601"/>
    </row>
    <row r="1044" spans="16:29" ht="15">
      <c r="P1044" s="601"/>
      <c r="Q1044" s="601"/>
      <c r="R1044" s="601"/>
      <c r="S1044" s="601"/>
      <c r="T1044" s="601"/>
      <c r="U1044" s="601"/>
      <c r="V1044" s="601"/>
      <c r="W1044" s="601"/>
      <c r="X1044" s="601"/>
      <c r="Y1044" s="601"/>
      <c r="Z1044" s="601"/>
      <c r="AA1044" s="601"/>
      <c r="AB1044" s="601"/>
      <c r="AC1044" s="601"/>
    </row>
    <row r="1045" spans="16:29" ht="15">
      <c r="P1045" s="601"/>
      <c r="Q1045" s="601"/>
      <c r="R1045" s="601"/>
      <c r="S1045" s="601"/>
      <c r="T1045" s="601"/>
      <c r="U1045" s="601"/>
      <c r="V1045" s="601"/>
      <c r="W1045" s="601"/>
      <c r="X1045" s="601"/>
      <c r="Y1045" s="601"/>
      <c r="Z1045" s="601"/>
      <c r="AA1045" s="601"/>
      <c r="AB1045" s="601"/>
      <c r="AC1045" s="601"/>
    </row>
    <row r="1046" spans="16:29" ht="15">
      <c r="P1046" s="601"/>
      <c r="Q1046" s="601"/>
      <c r="R1046" s="601"/>
      <c r="S1046" s="601"/>
      <c r="T1046" s="601"/>
      <c r="U1046" s="601"/>
      <c r="V1046" s="601"/>
      <c r="W1046" s="601"/>
      <c r="X1046" s="601"/>
      <c r="Y1046" s="601"/>
      <c r="Z1046" s="601"/>
      <c r="AA1046" s="601"/>
      <c r="AB1046" s="601"/>
      <c r="AC1046" s="601"/>
    </row>
    <row r="1047" spans="16:29" ht="15">
      <c r="P1047" s="601"/>
      <c r="Q1047" s="601"/>
      <c r="R1047" s="601"/>
      <c r="S1047" s="601"/>
      <c r="T1047" s="601"/>
      <c r="U1047" s="601"/>
      <c r="V1047" s="601"/>
      <c r="W1047" s="601"/>
      <c r="X1047" s="601"/>
      <c r="Y1047" s="601"/>
      <c r="Z1047" s="601"/>
      <c r="AA1047" s="601"/>
      <c r="AB1047" s="601"/>
      <c r="AC1047" s="601"/>
    </row>
    <row r="1048" spans="16:29" ht="15">
      <c r="P1048" s="601"/>
      <c r="Q1048" s="601"/>
      <c r="R1048" s="601"/>
      <c r="S1048" s="601"/>
      <c r="T1048" s="601"/>
      <c r="U1048" s="601"/>
      <c r="V1048" s="601"/>
      <c r="W1048" s="601"/>
      <c r="X1048" s="601"/>
      <c r="Y1048" s="601"/>
      <c r="Z1048" s="601"/>
      <c r="AA1048" s="601"/>
      <c r="AB1048" s="601"/>
      <c r="AC1048" s="601"/>
    </row>
    <row r="1049" spans="16:29" ht="15">
      <c r="P1049" s="601"/>
      <c r="Q1049" s="601"/>
      <c r="R1049" s="601"/>
      <c r="S1049" s="601"/>
      <c r="T1049" s="601"/>
      <c r="U1049" s="601"/>
      <c r="V1049" s="601"/>
      <c r="W1049" s="601"/>
      <c r="X1049" s="601"/>
      <c r="Y1049" s="601"/>
      <c r="Z1049" s="601"/>
      <c r="AA1049" s="601"/>
      <c r="AB1049" s="601"/>
      <c r="AC1049" s="601"/>
    </row>
    <row r="1050" spans="16:29" ht="15">
      <c r="P1050" s="601"/>
      <c r="Q1050" s="601"/>
      <c r="R1050" s="601"/>
      <c r="S1050" s="601"/>
      <c r="T1050" s="601"/>
      <c r="U1050" s="601"/>
      <c r="V1050" s="601"/>
      <c r="W1050" s="601"/>
      <c r="X1050" s="601"/>
      <c r="Y1050" s="601"/>
      <c r="Z1050" s="601"/>
      <c r="AA1050" s="601"/>
      <c r="AB1050" s="601"/>
      <c r="AC1050" s="601"/>
    </row>
    <row r="1051" spans="16:29" ht="15">
      <c r="P1051" s="601"/>
      <c r="Q1051" s="601"/>
      <c r="R1051" s="601"/>
      <c r="S1051" s="601"/>
      <c r="T1051" s="601"/>
      <c r="U1051" s="601"/>
      <c r="V1051" s="601"/>
      <c r="W1051" s="601"/>
      <c r="X1051" s="601"/>
      <c r="Y1051" s="601"/>
      <c r="Z1051" s="601"/>
      <c r="AA1051" s="601"/>
      <c r="AB1051" s="601"/>
      <c r="AC1051" s="601"/>
    </row>
    <row r="1052" spans="16:29" ht="15">
      <c r="P1052" s="601"/>
      <c r="Q1052" s="601"/>
      <c r="R1052" s="601"/>
      <c r="S1052" s="601"/>
      <c r="T1052" s="601"/>
      <c r="U1052" s="601"/>
      <c r="V1052" s="601"/>
      <c r="W1052" s="601"/>
      <c r="X1052" s="601"/>
      <c r="Y1052" s="601"/>
      <c r="Z1052" s="601"/>
      <c r="AA1052" s="601"/>
      <c r="AB1052" s="601"/>
      <c r="AC1052" s="601"/>
    </row>
    <row r="1053" spans="16:29" ht="15">
      <c r="P1053" s="601"/>
      <c r="Q1053" s="601"/>
      <c r="R1053" s="601"/>
      <c r="S1053" s="601"/>
      <c r="T1053" s="601"/>
      <c r="U1053" s="601"/>
      <c r="V1053" s="601"/>
      <c r="W1053" s="601"/>
      <c r="X1053" s="601"/>
      <c r="Y1053" s="601"/>
      <c r="Z1053" s="601"/>
      <c r="AA1053" s="601"/>
      <c r="AB1053" s="601"/>
      <c r="AC1053" s="601"/>
    </row>
    <row r="1054" spans="16:29" ht="15">
      <c r="P1054" s="601"/>
      <c r="Q1054" s="601"/>
      <c r="R1054" s="601"/>
      <c r="S1054" s="601"/>
      <c r="T1054" s="601"/>
      <c r="U1054" s="601"/>
      <c r="V1054" s="601"/>
      <c r="W1054" s="601"/>
      <c r="X1054" s="601"/>
      <c r="Y1054" s="601"/>
      <c r="Z1054" s="601"/>
      <c r="AA1054" s="601"/>
      <c r="AB1054" s="601"/>
      <c r="AC1054" s="601"/>
    </row>
    <row r="1055" spans="16:29" ht="15">
      <c r="P1055" s="601"/>
      <c r="Q1055" s="601"/>
      <c r="R1055" s="601"/>
      <c r="S1055" s="601"/>
      <c r="T1055" s="601"/>
      <c r="U1055" s="601"/>
      <c r="V1055" s="601"/>
      <c r="W1055" s="601"/>
      <c r="X1055" s="601"/>
      <c r="Y1055" s="601"/>
      <c r="Z1055" s="601"/>
      <c r="AA1055" s="601"/>
      <c r="AB1055" s="601"/>
      <c r="AC1055" s="601"/>
    </row>
    <row r="1056" spans="16:29" ht="15">
      <c r="P1056" s="601"/>
      <c r="Q1056" s="601"/>
      <c r="R1056" s="601"/>
      <c r="S1056" s="601"/>
      <c r="T1056" s="601"/>
      <c r="U1056" s="601"/>
      <c r="V1056" s="601"/>
      <c r="W1056" s="601"/>
      <c r="X1056" s="601"/>
      <c r="Y1056" s="601"/>
      <c r="Z1056" s="601"/>
      <c r="AA1056" s="601"/>
      <c r="AB1056" s="601"/>
      <c r="AC1056" s="601"/>
    </row>
    <row r="1057" spans="16:29" ht="15">
      <c r="P1057" s="601"/>
      <c r="Q1057" s="601"/>
      <c r="R1057" s="601"/>
      <c r="S1057" s="601"/>
      <c r="T1057" s="601"/>
      <c r="U1057" s="601"/>
      <c r="V1057" s="601"/>
      <c r="W1057" s="601"/>
      <c r="X1057" s="601"/>
      <c r="Y1057" s="601"/>
      <c r="Z1057" s="601"/>
      <c r="AA1057" s="601"/>
      <c r="AB1057" s="601"/>
      <c r="AC1057" s="601"/>
    </row>
    <row r="1058" spans="16:29" ht="15">
      <c r="P1058" s="601"/>
      <c r="Q1058" s="601"/>
      <c r="R1058" s="601"/>
      <c r="S1058" s="601"/>
      <c r="T1058" s="601"/>
      <c r="U1058" s="601"/>
      <c r="V1058" s="601"/>
      <c r="W1058" s="601"/>
      <c r="X1058" s="601"/>
      <c r="Y1058" s="601"/>
      <c r="Z1058" s="601"/>
      <c r="AA1058" s="601"/>
      <c r="AB1058" s="601"/>
      <c r="AC1058" s="601"/>
    </row>
    <row r="1059" spans="16:29" ht="15">
      <c r="P1059" s="601"/>
      <c r="Q1059" s="601"/>
      <c r="R1059" s="601"/>
      <c r="S1059" s="601"/>
      <c r="T1059" s="601"/>
      <c r="U1059" s="601"/>
      <c r="V1059" s="601"/>
      <c r="W1059" s="601"/>
      <c r="X1059" s="601"/>
      <c r="Y1059" s="601"/>
      <c r="Z1059" s="601"/>
      <c r="AA1059" s="601"/>
      <c r="AB1059" s="601"/>
      <c r="AC1059" s="601"/>
    </row>
    <row r="1060" spans="16:29" ht="15">
      <c r="P1060" s="601"/>
      <c r="Q1060" s="601"/>
      <c r="R1060" s="601"/>
      <c r="S1060" s="601"/>
      <c r="T1060" s="601"/>
      <c r="U1060" s="601"/>
      <c r="V1060" s="601"/>
      <c r="W1060" s="601"/>
      <c r="X1060" s="601"/>
      <c r="Y1060" s="601"/>
      <c r="Z1060" s="601"/>
      <c r="AA1060" s="601"/>
      <c r="AB1060" s="601"/>
      <c r="AC1060" s="601"/>
    </row>
    <row r="1061" spans="16:29" ht="15">
      <c r="P1061" s="601"/>
      <c r="Q1061" s="601"/>
      <c r="R1061" s="601"/>
      <c r="S1061" s="601"/>
      <c r="T1061" s="601"/>
      <c r="U1061" s="601"/>
      <c r="V1061" s="601"/>
      <c r="W1061" s="601"/>
      <c r="X1061" s="601"/>
      <c r="Y1061" s="601"/>
      <c r="Z1061" s="601"/>
      <c r="AA1061" s="601"/>
      <c r="AB1061" s="601"/>
      <c r="AC1061" s="601"/>
    </row>
    <row r="1062" spans="16:29" ht="15">
      <c r="P1062" s="601"/>
      <c r="Q1062" s="601"/>
      <c r="R1062" s="601"/>
      <c r="S1062" s="601"/>
      <c r="T1062" s="601"/>
      <c r="U1062" s="601"/>
      <c r="V1062" s="601"/>
      <c r="W1062" s="601"/>
      <c r="X1062" s="601"/>
      <c r="Y1062" s="601"/>
      <c r="Z1062" s="601"/>
      <c r="AA1062" s="601"/>
      <c r="AB1062" s="601"/>
      <c r="AC1062" s="601"/>
    </row>
    <row r="1063" spans="16:29" ht="15">
      <c r="P1063" s="601"/>
      <c r="Q1063" s="601"/>
      <c r="R1063" s="601"/>
      <c r="S1063" s="601"/>
      <c r="T1063" s="601"/>
      <c r="U1063" s="601"/>
      <c r="V1063" s="601"/>
      <c r="W1063" s="601"/>
      <c r="X1063" s="601"/>
      <c r="Y1063" s="601"/>
      <c r="Z1063" s="601"/>
      <c r="AA1063" s="601"/>
      <c r="AB1063" s="601"/>
      <c r="AC1063" s="601"/>
    </row>
    <row r="1064" spans="16:29" ht="15">
      <c r="P1064" s="601"/>
      <c r="Q1064" s="601"/>
      <c r="R1064" s="601"/>
      <c r="S1064" s="601"/>
      <c r="T1064" s="601"/>
      <c r="U1064" s="601"/>
      <c r="V1064" s="601"/>
      <c r="W1064" s="601"/>
      <c r="X1064" s="601"/>
      <c r="Y1064" s="601"/>
      <c r="Z1064" s="601"/>
      <c r="AA1064" s="601"/>
      <c r="AB1064" s="601"/>
      <c r="AC1064" s="601"/>
    </row>
    <row r="1065" spans="16:29" ht="15">
      <c r="P1065" s="601"/>
      <c r="Q1065" s="601"/>
      <c r="R1065" s="601"/>
      <c r="S1065" s="601"/>
      <c r="T1065" s="601"/>
      <c r="U1065" s="601"/>
      <c r="V1065" s="601"/>
      <c r="W1065" s="601"/>
      <c r="X1065" s="601"/>
      <c r="Y1065" s="601"/>
      <c r="Z1065" s="601"/>
      <c r="AA1065" s="601"/>
      <c r="AB1065" s="601"/>
      <c r="AC1065" s="601"/>
    </row>
    <row r="1066" spans="16:29" ht="15">
      <c r="P1066" s="601"/>
      <c r="Q1066" s="601"/>
      <c r="R1066" s="601"/>
      <c r="S1066" s="601"/>
      <c r="T1066" s="601"/>
      <c r="U1066" s="601"/>
      <c r="V1066" s="601"/>
      <c r="W1066" s="601"/>
      <c r="X1066" s="601"/>
      <c r="Y1066" s="601"/>
      <c r="Z1066" s="601"/>
      <c r="AA1066" s="601"/>
      <c r="AB1066" s="601"/>
      <c r="AC1066" s="601"/>
    </row>
    <row r="1067" spans="16:29" ht="15">
      <c r="P1067" s="601"/>
      <c r="Q1067" s="601"/>
      <c r="R1067" s="601"/>
      <c r="S1067" s="601"/>
      <c r="T1067" s="601"/>
      <c r="U1067" s="601"/>
      <c r="V1067" s="601"/>
      <c r="W1067" s="601"/>
      <c r="X1067" s="601"/>
      <c r="Y1067" s="601"/>
      <c r="Z1067" s="601"/>
      <c r="AA1067" s="601"/>
      <c r="AB1067" s="601"/>
      <c r="AC1067" s="601"/>
    </row>
    <row r="1068" spans="16:29" ht="15">
      <c r="P1068" s="601"/>
      <c r="Q1068" s="601"/>
      <c r="R1068" s="601"/>
      <c r="S1068" s="601"/>
      <c r="T1068" s="601"/>
      <c r="U1068" s="601"/>
      <c r="V1068" s="601"/>
      <c r="W1068" s="601"/>
      <c r="X1068" s="601"/>
      <c r="Y1068" s="601"/>
      <c r="Z1068" s="601"/>
      <c r="AA1068" s="601"/>
      <c r="AB1068" s="601"/>
      <c r="AC1068" s="601"/>
    </row>
    <row r="1069" spans="16:29" ht="15">
      <c r="P1069" s="601"/>
      <c r="Q1069" s="601"/>
      <c r="R1069" s="601"/>
      <c r="S1069" s="601"/>
      <c r="T1069" s="601"/>
      <c r="U1069" s="601"/>
      <c r="V1069" s="601"/>
      <c r="W1069" s="601"/>
      <c r="X1069" s="601"/>
      <c r="Y1069" s="601"/>
      <c r="Z1069" s="601"/>
      <c r="AA1069" s="601"/>
      <c r="AB1069" s="601"/>
      <c r="AC1069" s="601"/>
    </row>
    <row r="1070" spans="16:29" ht="15">
      <c r="P1070" s="601"/>
      <c r="Q1070" s="601"/>
      <c r="R1070" s="601"/>
      <c r="S1070" s="601"/>
      <c r="T1070" s="601"/>
      <c r="U1070" s="601"/>
      <c r="V1070" s="601"/>
      <c r="W1070" s="601"/>
      <c r="X1070" s="601"/>
      <c r="Y1070" s="601"/>
      <c r="Z1070" s="601"/>
      <c r="AA1070" s="601"/>
      <c r="AB1070" s="601"/>
      <c r="AC1070" s="601"/>
    </row>
    <row r="1071" spans="16:29" ht="15">
      <c r="P1071" s="601"/>
      <c r="Q1071" s="601"/>
      <c r="R1071" s="601"/>
      <c r="S1071" s="601"/>
      <c r="T1071" s="601"/>
      <c r="U1071" s="601"/>
      <c r="V1071" s="601"/>
      <c r="W1071" s="601"/>
      <c r="X1071" s="601"/>
      <c r="Y1071" s="601"/>
      <c r="Z1071" s="601"/>
      <c r="AA1071" s="601"/>
      <c r="AB1071" s="601"/>
      <c r="AC1071" s="601"/>
    </row>
    <row r="1072" spans="16:29" ht="15">
      <c r="P1072" s="601"/>
      <c r="Q1072" s="601"/>
      <c r="R1072" s="601"/>
      <c r="S1072" s="601"/>
      <c r="T1072" s="601"/>
      <c r="U1072" s="601"/>
      <c r="V1072" s="601"/>
      <c r="W1072" s="601"/>
      <c r="X1072" s="601"/>
      <c r="Y1072" s="601"/>
      <c r="Z1072" s="601"/>
      <c r="AA1072" s="601"/>
      <c r="AB1072" s="601"/>
      <c r="AC1072" s="601"/>
    </row>
    <row r="1073" spans="16:29" ht="15">
      <c r="P1073" s="601"/>
      <c r="Q1073" s="601"/>
      <c r="R1073" s="601"/>
      <c r="S1073" s="601"/>
      <c r="T1073" s="601"/>
      <c r="U1073" s="601"/>
      <c r="V1073" s="601"/>
      <c r="W1073" s="601"/>
      <c r="X1073" s="601"/>
      <c r="Y1073" s="601"/>
      <c r="Z1073" s="601"/>
      <c r="AA1073" s="601"/>
      <c r="AB1073" s="601"/>
      <c r="AC1073" s="601"/>
    </row>
    <row r="1074" spans="16:29" ht="15">
      <c r="P1074" s="601"/>
      <c r="Q1074" s="601"/>
      <c r="R1074" s="601"/>
      <c r="S1074" s="601"/>
      <c r="T1074" s="601"/>
      <c r="U1074" s="601"/>
      <c r="V1074" s="601"/>
      <c r="W1074" s="601"/>
      <c r="X1074" s="601"/>
      <c r="Y1074" s="601"/>
      <c r="Z1074" s="601"/>
      <c r="AA1074" s="601"/>
      <c r="AB1074" s="601"/>
      <c r="AC1074" s="601"/>
    </row>
    <row r="1075" spans="16:29" ht="15">
      <c r="P1075" s="601"/>
      <c r="Q1075" s="601"/>
      <c r="R1075" s="601"/>
      <c r="S1075" s="601"/>
      <c r="T1075" s="601"/>
      <c r="U1075" s="601"/>
      <c r="V1075" s="601"/>
      <c r="W1075" s="601"/>
      <c r="X1075" s="601"/>
      <c r="Y1075" s="601"/>
      <c r="Z1075" s="601"/>
      <c r="AA1075" s="601"/>
      <c r="AB1075" s="601"/>
      <c r="AC1075" s="601"/>
    </row>
    <row r="1076" spans="16:29" ht="15">
      <c r="P1076" s="601"/>
      <c r="Q1076" s="601"/>
      <c r="R1076" s="601"/>
      <c r="S1076" s="601"/>
      <c r="T1076" s="601"/>
      <c r="U1076" s="601"/>
      <c r="V1076" s="601"/>
      <c r="W1076" s="601"/>
      <c r="X1076" s="601"/>
      <c r="Y1076" s="601"/>
      <c r="Z1076" s="601"/>
      <c r="AA1076" s="601"/>
      <c r="AB1076" s="601"/>
      <c r="AC1076" s="601"/>
    </row>
    <row r="1077" spans="16:29" ht="15">
      <c r="P1077" s="601"/>
      <c r="Q1077" s="601"/>
      <c r="R1077" s="601"/>
      <c r="S1077" s="601"/>
      <c r="T1077" s="601"/>
      <c r="U1077" s="601"/>
      <c r="V1077" s="601"/>
      <c r="W1077" s="601"/>
      <c r="X1077" s="601"/>
      <c r="Y1077" s="601"/>
      <c r="Z1077" s="601"/>
      <c r="AA1077" s="601"/>
      <c r="AB1077" s="601"/>
      <c r="AC1077" s="601"/>
    </row>
    <row r="1078" spans="16:29" ht="15">
      <c r="P1078" s="601"/>
      <c r="Q1078" s="601"/>
      <c r="R1078" s="601"/>
      <c r="S1078" s="601"/>
      <c r="T1078" s="601"/>
      <c r="U1078" s="601"/>
      <c r="V1078" s="601"/>
      <c r="W1078" s="601"/>
      <c r="X1078" s="601"/>
      <c r="Y1078" s="601"/>
      <c r="Z1078" s="601"/>
      <c r="AA1078" s="601"/>
      <c r="AB1078" s="601"/>
      <c r="AC1078" s="601"/>
    </row>
    <row r="1079" spans="16:29" ht="15">
      <c r="P1079" s="601"/>
      <c r="Q1079" s="601"/>
      <c r="R1079" s="601"/>
      <c r="S1079" s="601"/>
      <c r="T1079" s="601"/>
      <c r="U1079" s="601"/>
      <c r="V1079" s="601"/>
      <c r="W1079" s="601"/>
      <c r="X1079" s="601"/>
      <c r="Y1079" s="601"/>
      <c r="Z1079" s="601"/>
      <c r="AA1079" s="601"/>
      <c r="AB1079" s="601"/>
      <c r="AC1079" s="601"/>
    </row>
    <row r="1080" spans="16:29" ht="15">
      <c r="P1080" s="601"/>
      <c r="Q1080" s="601"/>
      <c r="R1080" s="601"/>
      <c r="S1080" s="601"/>
      <c r="T1080" s="601"/>
      <c r="U1080" s="601"/>
      <c r="V1080" s="601"/>
      <c r="W1080" s="601"/>
      <c r="X1080" s="601"/>
      <c r="Y1080" s="601"/>
      <c r="Z1080" s="601"/>
      <c r="AA1080" s="601"/>
      <c r="AB1080" s="601"/>
      <c r="AC1080" s="601"/>
    </row>
    <row r="1081" spans="16:29" ht="15">
      <c r="P1081" s="601"/>
      <c r="Q1081" s="601"/>
      <c r="R1081" s="601"/>
      <c r="S1081" s="601"/>
      <c r="T1081" s="601"/>
      <c r="U1081" s="601"/>
      <c r="V1081" s="601"/>
      <c r="W1081" s="601"/>
      <c r="X1081" s="601"/>
      <c r="Y1081" s="601"/>
      <c r="Z1081" s="601"/>
      <c r="AA1081" s="601"/>
      <c r="AB1081" s="601"/>
      <c r="AC1081" s="601"/>
    </row>
    <row r="1082" spans="16:29" ht="15">
      <c r="P1082" s="601"/>
      <c r="Q1082" s="601"/>
      <c r="R1082" s="601"/>
      <c r="S1082" s="601"/>
      <c r="T1082" s="601"/>
      <c r="U1082" s="601"/>
      <c r="V1082" s="601"/>
      <c r="W1082" s="601"/>
      <c r="X1082" s="601"/>
      <c r="Y1082" s="601"/>
      <c r="Z1082" s="601"/>
      <c r="AA1082" s="601"/>
      <c r="AB1082" s="601"/>
      <c r="AC1082" s="601"/>
    </row>
    <row r="1083" spans="16:29" ht="15">
      <c r="P1083" s="601"/>
      <c r="Q1083" s="601"/>
      <c r="R1083" s="601"/>
      <c r="S1083" s="601"/>
      <c r="T1083" s="601"/>
      <c r="U1083" s="601"/>
      <c r="V1083" s="601"/>
      <c r="W1083" s="601"/>
      <c r="X1083" s="601"/>
      <c r="Y1083" s="601"/>
      <c r="Z1083" s="601"/>
      <c r="AA1083" s="601"/>
      <c r="AB1083" s="601"/>
      <c r="AC1083" s="601"/>
    </row>
    <row r="1084" spans="16:29" ht="15">
      <c r="P1084" s="601"/>
      <c r="Q1084" s="601"/>
      <c r="R1084" s="601"/>
      <c r="S1084" s="601"/>
      <c r="T1084" s="601"/>
      <c r="U1084" s="601"/>
      <c r="V1084" s="601"/>
      <c r="W1084" s="601"/>
      <c r="X1084" s="601"/>
      <c r="Y1084" s="601"/>
      <c r="Z1084" s="601"/>
      <c r="AA1084" s="601"/>
      <c r="AB1084" s="601"/>
      <c r="AC1084" s="601"/>
    </row>
    <row r="1085" spans="16:29" ht="15">
      <c r="P1085" s="601"/>
      <c r="Q1085" s="601"/>
      <c r="R1085" s="601"/>
      <c r="S1085" s="601"/>
      <c r="T1085" s="601"/>
      <c r="U1085" s="601"/>
      <c r="V1085" s="601"/>
      <c r="W1085" s="601"/>
      <c r="X1085" s="601"/>
      <c r="Y1085" s="601"/>
      <c r="Z1085" s="601"/>
      <c r="AA1085" s="601"/>
      <c r="AB1085" s="601"/>
      <c r="AC1085" s="601"/>
    </row>
    <row r="1086" spans="16:29" ht="15">
      <c r="P1086" s="601"/>
      <c r="Q1086" s="601"/>
      <c r="R1086" s="601"/>
      <c r="S1086" s="601"/>
      <c r="T1086" s="601"/>
      <c r="U1086" s="601"/>
      <c r="V1086" s="601"/>
      <c r="W1086" s="601"/>
      <c r="X1086" s="601"/>
      <c r="Y1086" s="601"/>
      <c r="Z1086" s="601"/>
      <c r="AA1086" s="601"/>
      <c r="AB1086" s="601"/>
      <c r="AC1086" s="601"/>
    </row>
    <row r="1087" spans="16:29" ht="15">
      <c r="P1087" s="601"/>
      <c r="Q1087" s="601"/>
      <c r="R1087" s="601"/>
      <c r="S1087" s="601"/>
      <c r="T1087" s="601"/>
      <c r="U1087" s="601"/>
      <c r="V1087" s="601"/>
      <c r="W1087" s="601"/>
      <c r="X1087" s="601"/>
      <c r="Y1087" s="601"/>
      <c r="Z1087" s="601"/>
      <c r="AA1087" s="601"/>
      <c r="AB1087" s="601"/>
      <c r="AC1087" s="601"/>
    </row>
    <row r="1088" spans="16:29" ht="15">
      <c r="P1088" s="601"/>
      <c r="Q1088" s="601"/>
      <c r="R1088" s="601"/>
      <c r="S1088" s="601"/>
      <c r="T1088" s="601"/>
      <c r="U1088" s="601"/>
      <c r="V1088" s="601"/>
      <c r="W1088" s="601"/>
      <c r="X1088" s="601"/>
      <c r="Y1088" s="601"/>
      <c r="Z1088" s="601"/>
      <c r="AA1088" s="601"/>
      <c r="AB1088" s="601"/>
      <c r="AC1088" s="601"/>
    </row>
    <row r="1089" spans="16:29" ht="15">
      <c r="P1089" s="601"/>
      <c r="Q1089" s="601"/>
      <c r="R1089" s="601"/>
      <c r="S1089" s="601"/>
      <c r="T1089" s="601"/>
      <c r="U1089" s="601"/>
      <c r="V1089" s="601"/>
      <c r="W1089" s="601"/>
      <c r="X1089" s="601"/>
      <c r="Y1089" s="601"/>
      <c r="Z1089" s="601"/>
      <c r="AA1089" s="601"/>
      <c r="AB1089" s="601"/>
      <c r="AC1089" s="601"/>
    </row>
    <row r="1090" spans="16:29" ht="15">
      <c r="P1090" s="601"/>
      <c r="Q1090" s="601"/>
      <c r="R1090" s="601"/>
      <c r="S1090" s="601"/>
      <c r="T1090" s="601"/>
      <c r="U1090" s="601"/>
      <c r="V1090" s="601"/>
      <c r="W1090" s="601"/>
      <c r="X1090" s="601"/>
      <c r="Y1090" s="601"/>
      <c r="Z1090" s="601"/>
      <c r="AA1090" s="601"/>
      <c r="AB1090" s="601"/>
      <c r="AC1090" s="601"/>
    </row>
    <row r="1091" spans="16:29" ht="15">
      <c r="P1091" s="601"/>
      <c r="Q1091" s="601"/>
      <c r="R1091" s="601"/>
      <c r="S1091" s="601"/>
      <c r="T1091" s="601"/>
      <c r="U1091" s="601"/>
      <c r="V1091" s="601"/>
      <c r="W1091" s="601"/>
      <c r="X1091" s="601"/>
      <c r="Y1091" s="601"/>
      <c r="Z1091" s="601"/>
      <c r="AA1091" s="601"/>
      <c r="AB1091" s="601"/>
      <c r="AC1091" s="601"/>
    </row>
    <row r="1092" spans="16:29" ht="15">
      <c r="P1092" s="601"/>
      <c r="Q1092" s="601"/>
      <c r="R1092" s="601"/>
      <c r="S1092" s="601"/>
      <c r="T1092" s="601"/>
      <c r="U1092" s="601"/>
      <c r="V1092" s="601"/>
      <c r="W1092" s="601"/>
      <c r="X1092" s="601"/>
      <c r="Y1092" s="601"/>
      <c r="Z1092" s="601"/>
      <c r="AA1092" s="601"/>
      <c r="AB1092" s="601"/>
      <c r="AC1092" s="601"/>
    </row>
    <row r="1093" spans="16:29" ht="15">
      <c r="P1093" s="601"/>
      <c r="Q1093" s="601"/>
      <c r="R1093" s="601"/>
      <c r="S1093" s="601"/>
      <c r="T1093" s="601"/>
      <c r="U1093" s="601"/>
      <c r="V1093" s="601"/>
      <c r="W1093" s="601"/>
      <c r="X1093" s="601"/>
      <c r="Y1093" s="601"/>
      <c r="Z1093" s="601"/>
      <c r="AA1093" s="601"/>
      <c r="AB1093" s="601"/>
      <c r="AC1093" s="601"/>
    </row>
    <row r="1094" spans="16:29" ht="15">
      <c r="P1094" s="601"/>
      <c r="Q1094" s="601"/>
      <c r="R1094" s="601"/>
      <c r="S1094" s="601"/>
      <c r="T1094" s="601"/>
      <c r="U1094" s="601"/>
      <c r="V1094" s="601"/>
      <c r="W1094" s="601"/>
      <c r="X1094" s="601"/>
      <c r="Y1094" s="601"/>
      <c r="Z1094" s="601"/>
      <c r="AA1094" s="601"/>
      <c r="AB1094" s="601"/>
      <c r="AC1094" s="601"/>
    </row>
    <row r="1095" spans="16:29" ht="15">
      <c r="P1095" s="601"/>
      <c r="Q1095" s="601"/>
      <c r="R1095" s="601"/>
      <c r="S1095" s="601"/>
      <c r="T1095" s="601"/>
      <c r="U1095" s="601"/>
      <c r="V1095" s="601"/>
      <c r="W1095" s="601"/>
      <c r="X1095" s="601"/>
      <c r="Y1095" s="601"/>
      <c r="Z1095" s="601"/>
      <c r="AA1095" s="601"/>
      <c r="AB1095" s="601"/>
      <c r="AC1095" s="601"/>
    </row>
    <row r="1096" spans="16:29" ht="15">
      <c r="P1096" s="601"/>
      <c r="Q1096" s="601"/>
      <c r="R1096" s="601"/>
      <c r="S1096" s="601"/>
      <c r="T1096" s="601"/>
      <c r="U1096" s="601"/>
      <c r="V1096" s="601"/>
      <c r="W1096" s="601"/>
      <c r="X1096" s="601"/>
      <c r="Y1096" s="601"/>
      <c r="Z1096" s="601"/>
      <c r="AA1096" s="601"/>
      <c r="AB1096" s="601"/>
      <c r="AC1096" s="601"/>
    </row>
    <row r="1097" spans="16:29" ht="15">
      <c r="P1097" s="601"/>
      <c r="Q1097" s="601"/>
      <c r="R1097" s="601"/>
      <c r="S1097" s="601"/>
      <c r="T1097" s="601"/>
      <c r="U1097" s="601"/>
      <c r="V1097" s="601"/>
      <c r="W1097" s="601"/>
      <c r="X1097" s="601"/>
      <c r="Y1097" s="601"/>
      <c r="Z1097" s="601"/>
      <c r="AA1097" s="601"/>
      <c r="AB1097" s="601"/>
      <c r="AC1097" s="601"/>
    </row>
    <row r="1098" spans="16:29" ht="15">
      <c r="P1098" s="601"/>
      <c r="Q1098" s="601"/>
      <c r="R1098" s="601"/>
      <c r="S1098" s="601"/>
      <c r="T1098" s="601"/>
      <c r="U1098" s="601"/>
      <c r="V1098" s="601"/>
      <c r="W1098" s="601"/>
      <c r="X1098" s="601"/>
      <c r="Y1098" s="601"/>
      <c r="Z1098" s="601"/>
      <c r="AA1098" s="601"/>
      <c r="AB1098" s="601"/>
      <c r="AC1098" s="601"/>
    </row>
    <row r="1099" spans="16:29" ht="15">
      <c r="P1099" s="601"/>
      <c r="Q1099" s="601"/>
      <c r="R1099" s="601"/>
      <c r="S1099" s="601"/>
      <c r="T1099" s="601"/>
      <c r="U1099" s="601"/>
      <c r="V1099" s="601"/>
      <c r="W1099" s="601"/>
      <c r="X1099" s="601"/>
      <c r="Y1099" s="601"/>
      <c r="Z1099" s="601"/>
      <c r="AA1099" s="601"/>
      <c r="AB1099" s="601"/>
      <c r="AC1099" s="601"/>
    </row>
    <row r="1100" spans="16:29" ht="15">
      <c r="P1100" s="601"/>
      <c r="Q1100" s="601"/>
      <c r="R1100" s="601"/>
      <c r="S1100" s="601"/>
      <c r="T1100" s="601"/>
      <c r="U1100" s="601"/>
      <c r="V1100" s="601"/>
      <c r="W1100" s="601"/>
      <c r="X1100" s="601"/>
      <c r="Y1100" s="601"/>
      <c r="Z1100" s="601"/>
      <c r="AA1100" s="601"/>
      <c r="AB1100" s="601"/>
      <c r="AC1100" s="601"/>
    </row>
    <row r="1101" spans="16:29" ht="15">
      <c r="P1101" s="601"/>
      <c r="Q1101" s="601"/>
      <c r="R1101" s="601"/>
      <c r="S1101" s="601"/>
      <c r="T1101" s="601"/>
      <c r="U1101" s="601"/>
      <c r="V1101" s="601"/>
      <c r="W1101" s="601"/>
      <c r="X1101" s="601"/>
      <c r="Y1101" s="601"/>
      <c r="Z1101" s="601"/>
      <c r="AA1101" s="601"/>
      <c r="AB1101" s="601"/>
      <c r="AC1101" s="601"/>
    </row>
    <row r="1102" spans="16:29" ht="15">
      <c r="P1102" s="601"/>
      <c r="Q1102" s="601"/>
      <c r="R1102" s="601"/>
      <c r="S1102" s="601"/>
      <c r="T1102" s="601"/>
      <c r="U1102" s="601"/>
      <c r="V1102" s="601"/>
      <c r="W1102" s="601"/>
      <c r="X1102" s="601"/>
      <c r="Y1102" s="601"/>
      <c r="Z1102" s="601"/>
      <c r="AA1102" s="601"/>
      <c r="AB1102" s="601"/>
      <c r="AC1102" s="601"/>
    </row>
    <row r="1103" spans="16:29" ht="15">
      <c r="P1103" s="601"/>
      <c r="Q1103" s="601"/>
      <c r="R1103" s="601"/>
      <c r="S1103" s="601"/>
      <c r="T1103" s="601"/>
      <c r="U1103" s="601"/>
      <c r="V1103" s="601"/>
      <c r="W1103" s="601"/>
      <c r="X1103" s="601"/>
      <c r="Y1103" s="601"/>
      <c r="Z1103" s="601"/>
      <c r="AA1103" s="601"/>
      <c r="AB1103" s="601"/>
      <c r="AC1103" s="601"/>
    </row>
    <row r="1104" spans="16:29" ht="15">
      <c r="P1104" s="601"/>
      <c r="Q1104" s="601"/>
      <c r="R1104" s="601"/>
      <c r="S1104" s="601"/>
      <c r="T1104" s="601"/>
      <c r="U1104" s="601"/>
      <c r="V1104" s="601"/>
      <c r="W1104" s="601"/>
      <c r="X1104" s="601"/>
      <c r="Y1104" s="601"/>
      <c r="Z1104" s="601"/>
      <c r="AA1104" s="601"/>
      <c r="AB1104" s="601"/>
      <c r="AC1104" s="601"/>
    </row>
    <row r="1105" spans="16:29" ht="15">
      <c r="P1105" s="601"/>
      <c r="Q1105" s="601"/>
      <c r="R1105" s="601"/>
      <c r="S1105" s="601"/>
      <c r="T1105" s="601"/>
      <c r="U1105" s="601"/>
      <c r="V1105" s="601"/>
      <c r="W1105" s="601"/>
      <c r="X1105" s="601"/>
      <c r="Y1105" s="601"/>
      <c r="Z1105" s="601"/>
      <c r="AA1105" s="601"/>
      <c r="AB1105" s="601"/>
      <c r="AC1105" s="601"/>
    </row>
    <row r="1106" spans="16:29" ht="15">
      <c r="P1106" s="601"/>
      <c r="Q1106" s="601"/>
      <c r="R1106" s="601"/>
      <c r="S1106" s="601"/>
      <c r="T1106" s="601"/>
      <c r="U1106" s="601"/>
      <c r="V1106" s="601"/>
      <c r="W1106" s="601"/>
      <c r="X1106" s="601"/>
      <c r="Y1106" s="601"/>
      <c r="Z1106" s="601"/>
      <c r="AA1106" s="601"/>
      <c r="AB1106" s="601"/>
      <c r="AC1106" s="601"/>
    </row>
    <row r="1107" spans="16:29" ht="15">
      <c r="P1107" s="601"/>
      <c r="Q1107" s="601"/>
      <c r="R1107" s="601"/>
      <c r="S1107" s="601"/>
      <c r="T1107" s="601"/>
      <c r="U1107" s="601"/>
      <c r="V1107" s="601"/>
      <c r="W1107" s="601"/>
      <c r="X1107" s="601"/>
      <c r="Y1107" s="601"/>
      <c r="Z1107" s="601"/>
      <c r="AA1107" s="601"/>
      <c r="AB1107" s="601"/>
      <c r="AC1107" s="601"/>
    </row>
    <row r="1108" spans="16:29" ht="15">
      <c r="P1108" s="601"/>
      <c r="Q1108" s="601"/>
      <c r="R1108" s="601"/>
      <c r="S1108" s="601"/>
      <c r="T1108" s="601"/>
      <c r="U1108" s="601"/>
      <c r="V1108" s="601"/>
      <c r="W1108" s="601"/>
      <c r="X1108" s="601"/>
      <c r="Y1108" s="601"/>
      <c r="Z1108" s="601"/>
      <c r="AA1108" s="601"/>
      <c r="AB1108" s="601"/>
      <c r="AC1108" s="601"/>
    </row>
    <row r="1109" spans="16:29" ht="15">
      <c r="P1109" s="601"/>
      <c r="Q1109" s="601"/>
      <c r="R1109" s="601"/>
      <c r="S1109" s="601"/>
      <c r="T1109" s="601"/>
      <c r="U1109" s="601"/>
      <c r="V1109" s="601"/>
      <c r="W1109" s="601"/>
      <c r="X1109" s="601"/>
      <c r="Y1109" s="601"/>
      <c r="Z1109" s="601"/>
      <c r="AA1109" s="601"/>
      <c r="AB1109" s="601"/>
      <c r="AC1109" s="601"/>
    </row>
    <row r="1110" spans="16:29" ht="15">
      <c r="P1110" s="601"/>
      <c r="Q1110" s="601"/>
      <c r="R1110" s="601"/>
      <c r="S1110" s="601"/>
      <c r="T1110" s="601"/>
      <c r="U1110" s="601"/>
      <c r="V1110" s="601"/>
      <c r="W1110" s="601"/>
      <c r="X1110" s="601"/>
      <c r="Y1110" s="601"/>
      <c r="Z1110" s="601"/>
      <c r="AA1110" s="601"/>
      <c r="AB1110" s="601"/>
      <c r="AC1110" s="601"/>
    </row>
    <row r="1111" spans="16:29" ht="15">
      <c r="P1111" s="601"/>
      <c r="Q1111" s="601"/>
      <c r="R1111" s="601"/>
      <c r="S1111" s="601"/>
      <c r="T1111" s="601"/>
      <c r="U1111" s="601"/>
      <c r="V1111" s="601"/>
      <c r="W1111" s="601"/>
      <c r="X1111" s="601"/>
      <c r="Y1111" s="601"/>
      <c r="Z1111" s="601"/>
      <c r="AA1111" s="601"/>
      <c r="AB1111" s="601"/>
      <c r="AC1111" s="601"/>
    </row>
    <row r="1112" spans="16:29" ht="15">
      <c r="P1112" s="601"/>
      <c r="Q1112" s="601"/>
      <c r="R1112" s="601"/>
      <c r="S1112" s="601"/>
      <c r="T1112" s="601"/>
      <c r="U1112" s="601"/>
      <c r="V1112" s="601"/>
      <c r="W1112" s="601"/>
      <c r="X1112" s="601"/>
      <c r="Y1112" s="601"/>
      <c r="Z1112" s="601"/>
      <c r="AA1112" s="601"/>
      <c r="AB1112" s="601"/>
      <c r="AC1112" s="601"/>
    </row>
    <row r="1113" spans="16:29" ht="15">
      <c r="P1113" s="601"/>
      <c r="Q1113" s="601"/>
      <c r="R1113" s="601"/>
      <c r="S1113" s="601"/>
      <c r="T1113" s="601"/>
      <c r="U1113" s="601"/>
      <c r="V1113" s="601"/>
      <c r="W1113" s="601"/>
      <c r="X1113" s="601"/>
      <c r="Y1113" s="601"/>
      <c r="Z1113" s="601"/>
      <c r="AA1113" s="601"/>
      <c r="AB1113" s="601"/>
      <c r="AC1113" s="601"/>
    </row>
    <row r="1114" spans="16:29" ht="15">
      <c r="P1114" s="601"/>
      <c r="Q1114" s="601"/>
      <c r="R1114" s="601"/>
      <c r="S1114" s="601"/>
      <c r="T1114" s="601"/>
      <c r="U1114" s="601"/>
      <c r="V1114" s="601"/>
      <c r="W1114" s="601"/>
      <c r="X1114" s="601"/>
      <c r="Y1114" s="601"/>
      <c r="Z1114" s="601"/>
      <c r="AA1114" s="601"/>
      <c r="AB1114" s="601"/>
      <c r="AC1114" s="601"/>
    </row>
    <row r="1115" spans="16:29" ht="15">
      <c r="P1115" s="601"/>
      <c r="Q1115" s="601"/>
      <c r="R1115" s="601"/>
      <c r="S1115" s="601"/>
      <c r="T1115" s="601"/>
      <c r="U1115" s="601"/>
      <c r="V1115" s="601"/>
      <c r="W1115" s="601"/>
      <c r="X1115" s="601"/>
      <c r="Y1115" s="601"/>
      <c r="Z1115" s="601"/>
      <c r="AA1115" s="601"/>
      <c r="AB1115" s="601"/>
      <c r="AC1115" s="601"/>
    </row>
    <row r="1116" spans="16:29" ht="15">
      <c r="P1116" s="601"/>
      <c r="Q1116" s="601"/>
      <c r="R1116" s="601"/>
      <c r="S1116" s="601"/>
      <c r="T1116" s="601"/>
      <c r="U1116" s="601"/>
      <c r="V1116" s="601"/>
      <c r="W1116" s="601"/>
      <c r="X1116" s="601"/>
      <c r="Y1116" s="601"/>
      <c r="Z1116" s="601"/>
      <c r="AA1116" s="601"/>
      <c r="AB1116" s="601"/>
      <c r="AC1116" s="601"/>
    </row>
    <row r="1117" spans="16:29" ht="15">
      <c r="P1117" s="601"/>
      <c r="Q1117" s="601"/>
      <c r="R1117" s="601"/>
      <c r="S1117" s="601"/>
      <c r="T1117" s="601"/>
      <c r="U1117" s="601"/>
      <c r="V1117" s="601"/>
      <c r="W1117" s="601"/>
      <c r="X1117" s="601"/>
      <c r="Y1117" s="601"/>
      <c r="Z1117" s="601"/>
      <c r="AA1117" s="601"/>
      <c r="AB1117" s="601"/>
      <c r="AC1117" s="601"/>
    </row>
    <row r="1118" spans="16:29" ht="15">
      <c r="P1118" s="601"/>
      <c r="Q1118" s="601"/>
      <c r="R1118" s="601"/>
      <c r="S1118" s="601"/>
      <c r="T1118" s="601"/>
      <c r="U1118" s="601"/>
      <c r="V1118" s="601"/>
      <c r="W1118" s="601"/>
      <c r="X1118" s="601"/>
      <c r="Y1118" s="601"/>
      <c r="Z1118" s="601"/>
      <c r="AA1118" s="601"/>
      <c r="AB1118" s="601"/>
      <c r="AC1118" s="601"/>
    </row>
    <row r="1119" spans="16:29" ht="15">
      <c r="P1119" s="601"/>
      <c r="Q1119" s="601"/>
      <c r="R1119" s="601"/>
      <c r="S1119" s="601"/>
      <c r="T1119" s="601"/>
      <c r="U1119" s="601"/>
      <c r="V1119" s="601"/>
      <c r="W1119" s="601"/>
      <c r="X1119" s="601"/>
      <c r="Y1119" s="601"/>
      <c r="Z1119" s="601"/>
      <c r="AA1119" s="601"/>
      <c r="AB1119" s="601"/>
      <c r="AC1119" s="601"/>
    </row>
    <row r="1120" spans="16:29" ht="15">
      <c r="P1120" s="601"/>
      <c r="Q1120" s="601"/>
      <c r="R1120" s="601"/>
      <c r="S1120" s="601"/>
      <c r="T1120" s="601"/>
      <c r="U1120" s="601"/>
      <c r="V1120" s="601"/>
      <c r="W1120" s="601"/>
      <c r="X1120" s="601"/>
      <c r="Y1120" s="601"/>
      <c r="Z1120" s="601"/>
      <c r="AA1120" s="601"/>
      <c r="AB1120" s="601"/>
      <c r="AC1120" s="601"/>
    </row>
    <row r="1121" spans="16:29" ht="15">
      <c r="P1121" s="601"/>
      <c r="Q1121" s="601"/>
      <c r="R1121" s="601"/>
      <c r="S1121" s="601"/>
      <c r="T1121" s="601"/>
      <c r="U1121" s="601"/>
      <c r="V1121" s="601"/>
      <c r="W1121" s="601"/>
      <c r="X1121" s="601"/>
      <c r="Y1121" s="601"/>
      <c r="Z1121" s="601"/>
      <c r="AA1121" s="601"/>
      <c r="AB1121" s="601"/>
      <c r="AC1121" s="601"/>
    </row>
    <row r="1122" spans="16:29" ht="15">
      <c r="P1122" s="601"/>
      <c r="Q1122" s="601"/>
      <c r="R1122" s="601"/>
      <c r="S1122" s="601"/>
      <c r="T1122" s="601"/>
      <c r="U1122" s="601"/>
      <c r="V1122" s="601"/>
      <c r="W1122" s="601"/>
      <c r="X1122" s="601"/>
      <c r="Y1122" s="601"/>
      <c r="Z1122" s="601"/>
      <c r="AA1122" s="601"/>
      <c r="AB1122" s="601"/>
      <c r="AC1122" s="601"/>
    </row>
    <row r="1123" spans="16:29" ht="15">
      <c r="P1123" s="601"/>
      <c r="Q1123" s="601"/>
      <c r="R1123" s="601"/>
      <c r="S1123" s="601"/>
      <c r="T1123" s="601"/>
      <c r="U1123" s="601"/>
      <c r="V1123" s="601"/>
      <c r="W1123" s="601"/>
      <c r="X1123" s="601"/>
      <c r="Y1123" s="601"/>
      <c r="Z1123" s="601"/>
      <c r="AA1123" s="601"/>
      <c r="AB1123" s="601"/>
      <c r="AC1123" s="601"/>
    </row>
    <row r="1124" spans="16:29" ht="15">
      <c r="P1124" s="601"/>
      <c r="Q1124" s="601"/>
      <c r="R1124" s="601"/>
      <c r="S1124" s="601"/>
      <c r="T1124" s="601"/>
      <c r="U1124" s="601"/>
      <c r="V1124" s="601"/>
      <c r="W1124" s="601"/>
      <c r="X1124" s="601"/>
      <c r="Y1124" s="601"/>
      <c r="Z1124" s="601"/>
      <c r="AA1124" s="601"/>
      <c r="AB1124" s="601"/>
      <c r="AC1124" s="601"/>
    </row>
    <row r="1125" spans="16:29" ht="15">
      <c r="P1125" s="601"/>
      <c r="Q1125" s="601"/>
      <c r="R1125" s="601"/>
      <c r="S1125" s="601"/>
      <c r="T1125" s="601"/>
      <c r="U1125" s="601"/>
      <c r="V1125" s="601"/>
      <c r="W1125" s="601"/>
      <c r="X1125" s="601"/>
      <c r="Y1125" s="601"/>
      <c r="Z1125" s="601"/>
      <c r="AA1125" s="601"/>
      <c r="AB1125" s="601"/>
      <c r="AC1125" s="601"/>
    </row>
    <row r="1126" spans="16:29" ht="15">
      <c r="P1126" s="601"/>
      <c r="Q1126" s="601"/>
      <c r="R1126" s="601"/>
      <c r="S1126" s="601"/>
      <c r="T1126" s="601"/>
      <c r="U1126" s="601"/>
      <c r="V1126" s="601"/>
      <c r="W1126" s="601"/>
      <c r="X1126" s="601"/>
      <c r="Y1126" s="601"/>
      <c r="Z1126" s="601"/>
      <c r="AA1126" s="601"/>
      <c r="AB1126" s="601"/>
      <c r="AC1126" s="601"/>
    </row>
    <row r="1127" spans="16:29" ht="15">
      <c r="P1127" s="601"/>
      <c r="Q1127" s="601"/>
      <c r="R1127" s="601"/>
      <c r="S1127" s="601"/>
      <c r="T1127" s="601"/>
      <c r="U1127" s="601"/>
      <c r="V1127" s="601"/>
      <c r="W1127" s="601"/>
      <c r="X1127" s="601"/>
      <c r="Y1127" s="601"/>
      <c r="Z1127" s="601"/>
      <c r="AA1127" s="601"/>
      <c r="AB1127" s="601"/>
      <c r="AC1127" s="601"/>
    </row>
    <row r="1128" spans="16:29" ht="15">
      <c r="P1128" s="601"/>
      <c r="Q1128" s="601"/>
      <c r="R1128" s="601"/>
      <c r="S1128" s="601"/>
      <c r="T1128" s="601"/>
      <c r="U1128" s="601"/>
      <c r="V1128" s="601"/>
      <c r="W1128" s="601"/>
      <c r="X1128" s="601"/>
      <c r="Y1128" s="601"/>
      <c r="Z1128" s="601"/>
      <c r="AA1128" s="601"/>
      <c r="AB1128" s="601"/>
      <c r="AC1128" s="601"/>
    </row>
    <row r="1129" spans="16:29" ht="15">
      <c r="P1129" s="601"/>
      <c r="Q1129" s="601"/>
      <c r="R1129" s="601"/>
      <c r="S1129" s="601"/>
      <c r="T1129" s="601"/>
      <c r="U1129" s="601"/>
      <c r="V1129" s="601"/>
      <c r="W1129" s="601"/>
      <c r="X1129" s="601"/>
      <c r="Y1129" s="601"/>
      <c r="Z1129" s="601"/>
      <c r="AA1129" s="601"/>
      <c r="AB1129" s="601"/>
      <c r="AC1129" s="601"/>
    </row>
    <row r="1130" spans="16:29" ht="15">
      <c r="P1130" s="601"/>
      <c r="Q1130" s="601"/>
      <c r="R1130" s="601"/>
      <c r="S1130" s="601"/>
      <c r="T1130" s="601"/>
      <c r="U1130" s="601"/>
      <c r="V1130" s="601"/>
      <c r="W1130" s="601"/>
      <c r="X1130" s="601"/>
      <c r="Y1130" s="601"/>
      <c r="Z1130" s="601"/>
      <c r="AA1130" s="601"/>
      <c r="AB1130" s="601"/>
      <c r="AC1130" s="601"/>
    </row>
    <row r="1131" spans="16:29" ht="15">
      <c r="P1131" s="601"/>
      <c r="Q1131" s="601"/>
      <c r="R1131" s="601"/>
      <c r="S1131" s="601"/>
      <c r="T1131" s="601"/>
      <c r="U1131" s="601"/>
      <c r="V1131" s="601"/>
      <c r="W1131" s="601"/>
      <c r="X1131" s="601"/>
      <c r="Y1131" s="601"/>
      <c r="Z1131" s="601"/>
      <c r="AA1131" s="601"/>
      <c r="AB1131" s="601"/>
      <c r="AC1131" s="601"/>
    </row>
    <row r="1132" spans="16:29" ht="15">
      <c r="P1132" s="601"/>
      <c r="Q1132" s="601"/>
      <c r="R1132" s="601"/>
      <c r="S1132" s="601"/>
      <c r="T1132" s="601"/>
      <c r="U1132" s="601"/>
      <c r="V1132" s="601"/>
      <c r="W1132" s="601"/>
      <c r="X1132" s="601"/>
      <c r="Y1132" s="601"/>
      <c r="Z1132" s="601"/>
      <c r="AA1132" s="601"/>
      <c r="AB1132" s="601"/>
      <c r="AC1132" s="601"/>
    </row>
    <row r="1133" spans="16:29" ht="15">
      <c r="P1133" s="601"/>
      <c r="Q1133" s="601"/>
      <c r="R1133" s="601"/>
      <c r="S1133" s="601"/>
      <c r="T1133" s="601"/>
      <c r="U1133" s="601"/>
      <c r="V1133" s="601"/>
      <c r="W1133" s="601"/>
      <c r="X1133" s="601"/>
      <c r="Y1133" s="601"/>
      <c r="Z1133" s="601"/>
      <c r="AA1133" s="601"/>
      <c r="AB1133" s="601"/>
      <c r="AC1133" s="601"/>
    </row>
    <row r="1134" spans="16:29" ht="15">
      <c r="P1134" s="601"/>
      <c r="Q1134" s="601"/>
      <c r="R1134" s="601"/>
      <c r="S1134" s="601"/>
      <c r="T1134" s="601"/>
      <c r="U1134" s="601"/>
      <c r="V1134" s="601"/>
      <c r="W1134" s="601"/>
      <c r="X1134" s="601"/>
      <c r="Y1134" s="601"/>
      <c r="Z1134" s="601"/>
      <c r="AA1134" s="601"/>
      <c r="AB1134" s="601"/>
      <c r="AC1134" s="601"/>
    </row>
    <row r="1135" spans="16:29" ht="15">
      <c r="P1135" s="601"/>
      <c r="Q1135" s="601"/>
      <c r="R1135" s="601"/>
      <c r="S1135" s="601"/>
      <c r="T1135" s="601"/>
      <c r="U1135" s="601"/>
      <c r="V1135" s="601"/>
      <c r="W1135" s="601"/>
      <c r="X1135" s="601"/>
      <c r="Y1135" s="601"/>
      <c r="Z1135" s="601"/>
      <c r="AA1135" s="601"/>
      <c r="AB1135" s="601"/>
      <c r="AC1135" s="601"/>
    </row>
    <row r="1136" spans="16:29" ht="15">
      <c r="P1136" s="601"/>
      <c r="Q1136" s="601"/>
      <c r="R1136" s="601"/>
      <c r="S1136" s="601"/>
      <c r="T1136" s="601"/>
      <c r="U1136" s="601"/>
      <c r="V1136" s="601"/>
      <c r="W1136" s="601"/>
      <c r="X1136" s="601"/>
      <c r="Y1136" s="601"/>
      <c r="Z1136" s="601"/>
      <c r="AA1136" s="601"/>
      <c r="AB1136" s="601"/>
      <c r="AC1136" s="601"/>
    </row>
    <row r="1137" spans="16:29" ht="15">
      <c r="P1137" s="601"/>
      <c r="Q1137" s="601"/>
      <c r="R1137" s="601"/>
      <c r="S1137" s="601"/>
      <c r="T1137" s="601"/>
      <c r="U1137" s="601"/>
      <c r="V1137" s="601"/>
      <c r="W1137" s="601"/>
      <c r="X1137" s="601"/>
      <c r="Y1137" s="601"/>
      <c r="Z1137" s="601"/>
      <c r="AA1137" s="601"/>
      <c r="AB1137" s="601"/>
      <c r="AC1137" s="601"/>
    </row>
    <row r="1138" spans="16:29" ht="15">
      <c r="P1138" s="601"/>
      <c r="Q1138" s="601"/>
      <c r="R1138" s="601"/>
      <c r="S1138" s="601"/>
      <c r="T1138" s="601"/>
      <c r="U1138" s="601"/>
      <c r="V1138" s="601"/>
      <c r="W1138" s="601"/>
      <c r="X1138" s="601"/>
      <c r="Y1138" s="601"/>
      <c r="Z1138" s="601"/>
      <c r="AA1138" s="601"/>
      <c r="AB1138" s="601"/>
      <c r="AC1138" s="601"/>
    </row>
    <row r="1139" spans="16:29" ht="15">
      <c r="P1139" s="601"/>
      <c r="Q1139" s="601"/>
      <c r="R1139" s="601"/>
      <c r="S1139" s="601"/>
      <c r="T1139" s="601"/>
      <c r="U1139" s="601"/>
      <c r="V1139" s="601"/>
      <c r="W1139" s="601"/>
      <c r="X1139" s="601"/>
      <c r="Y1139" s="601"/>
      <c r="Z1139" s="601"/>
      <c r="AA1139" s="601"/>
      <c r="AB1139" s="601"/>
      <c r="AC1139" s="601"/>
    </row>
    <row r="1140" spans="16:29" ht="15">
      <c r="P1140" s="601"/>
      <c r="Q1140" s="601"/>
      <c r="R1140" s="601"/>
      <c r="S1140" s="601"/>
      <c r="T1140" s="601"/>
      <c r="U1140" s="601"/>
      <c r="V1140" s="601"/>
      <c r="W1140" s="601"/>
      <c r="X1140" s="601"/>
      <c r="Y1140" s="601"/>
      <c r="Z1140" s="601"/>
      <c r="AA1140" s="601"/>
      <c r="AB1140" s="601"/>
      <c r="AC1140" s="601"/>
    </row>
    <row r="1141" spans="16:29" ht="15">
      <c r="P1141" s="601"/>
      <c r="Q1141" s="601"/>
      <c r="R1141" s="601"/>
      <c r="S1141" s="601"/>
      <c r="T1141" s="601"/>
      <c r="U1141" s="601"/>
      <c r="V1141" s="601"/>
      <c r="W1141" s="601"/>
      <c r="X1141" s="601"/>
      <c r="Y1141" s="601"/>
      <c r="Z1141" s="601"/>
      <c r="AA1141" s="601"/>
      <c r="AB1141" s="601"/>
      <c r="AC1141" s="601"/>
    </row>
    <row r="1142" spans="16:29" ht="15">
      <c r="P1142" s="601"/>
      <c r="Q1142" s="601"/>
      <c r="R1142" s="601"/>
      <c r="S1142" s="601"/>
      <c r="T1142" s="601"/>
      <c r="U1142" s="601"/>
      <c r="V1142" s="601"/>
      <c r="W1142" s="601"/>
      <c r="X1142" s="601"/>
      <c r="Y1142" s="601"/>
      <c r="Z1142" s="601"/>
      <c r="AA1142" s="601"/>
      <c r="AB1142" s="601"/>
      <c r="AC1142" s="601"/>
    </row>
    <row r="1143" spans="16:29" ht="15">
      <c r="P1143" s="601"/>
      <c r="Q1143" s="601"/>
      <c r="R1143" s="601"/>
      <c r="S1143" s="601"/>
      <c r="T1143" s="601"/>
      <c r="U1143" s="601"/>
      <c r="V1143" s="601"/>
      <c r="W1143" s="601"/>
      <c r="X1143" s="601"/>
      <c r="Y1143" s="601"/>
      <c r="Z1143" s="601"/>
      <c r="AA1143" s="601"/>
      <c r="AB1143" s="601"/>
      <c r="AC1143" s="601"/>
    </row>
    <row r="1144" spans="16:29" ht="15">
      <c r="P1144" s="601"/>
      <c r="Q1144" s="601"/>
      <c r="R1144" s="601"/>
      <c r="S1144" s="601"/>
      <c r="T1144" s="601"/>
      <c r="U1144" s="601"/>
      <c r="V1144" s="601"/>
      <c r="W1144" s="601"/>
      <c r="X1144" s="601"/>
      <c r="Y1144" s="601"/>
      <c r="Z1144" s="601"/>
      <c r="AA1144" s="601"/>
      <c r="AB1144" s="601"/>
      <c r="AC1144" s="601"/>
    </row>
    <row r="1145" spans="16:29" ht="15">
      <c r="P1145" s="601"/>
      <c r="Q1145" s="601"/>
      <c r="R1145" s="601"/>
      <c r="S1145" s="601"/>
      <c r="T1145" s="601"/>
      <c r="U1145" s="601"/>
      <c r="V1145" s="601"/>
      <c r="W1145" s="601"/>
      <c r="X1145" s="601"/>
      <c r="Y1145" s="601"/>
      <c r="Z1145" s="601"/>
      <c r="AA1145" s="601"/>
      <c r="AB1145" s="601"/>
      <c r="AC1145" s="601"/>
    </row>
    <row r="1146" spans="16:29" ht="15">
      <c r="P1146" s="601"/>
      <c r="Q1146" s="601"/>
      <c r="R1146" s="601"/>
      <c r="S1146" s="601"/>
      <c r="T1146" s="601"/>
      <c r="U1146" s="601"/>
      <c r="V1146" s="601"/>
      <c r="W1146" s="601"/>
      <c r="X1146" s="601"/>
      <c r="Y1146" s="601"/>
      <c r="Z1146" s="601"/>
      <c r="AA1146" s="601"/>
      <c r="AB1146" s="601"/>
      <c r="AC1146" s="601"/>
    </row>
    <row r="1147" spans="16:29" ht="15">
      <c r="P1147" s="601"/>
      <c r="Q1147" s="601"/>
      <c r="R1147" s="601"/>
      <c r="S1147" s="601"/>
      <c r="T1147" s="601"/>
      <c r="U1147" s="601"/>
      <c r="V1147" s="601"/>
      <c r="W1147" s="601"/>
      <c r="X1147" s="601"/>
      <c r="Y1147" s="601"/>
      <c r="Z1147" s="601"/>
      <c r="AA1147" s="601"/>
      <c r="AB1147" s="601"/>
      <c r="AC1147" s="601"/>
    </row>
    <row r="1148" spans="16:29" ht="15">
      <c r="P1148" s="601"/>
      <c r="Q1148" s="601"/>
      <c r="R1148" s="601"/>
      <c r="S1148" s="601"/>
      <c r="T1148" s="601"/>
      <c r="U1148" s="601"/>
      <c r="V1148" s="601"/>
      <c r="W1148" s="601"/>
      <c r="X1148" s="601"/>
      <c r="Y1148" s="601"/>
      <c r="Z1148" s="601"/>
      <c r="AA1148" s="601"/>
      <c r="AB1148" s="601"/>
      <c r="AC1148" s="601"/>
    </row>
    <row r="1149" spans="16:29" ht="15">
      <c r="P1149" s="601"/>
      <c r="Q1149" s="601"/>
      <c r="R1149" s="601"/>
      <c r="S1149" s="601"/>
      <c r="T1149" s="601"/>
      <c r="U1149" s="601"/>
      <c r="V1149" s="601"/>
      <c r="W1149" s="601"/>
      <c r="X1149" s="601"/>
      <c r="Y1149" s="601"/>
      <c r="Z1149" s="601"/>
      <c r="AA1149" s="601"/>
      <c r="AB1149" s="601"/>
      <c r="AC1149" s="601"/>
    </row>
    <row r="1150" spans="16:29" ht="15">
      <c r="P1150" s="601"/>
      <c r="Q1150" s="601"/>
      <c r="R1150" s="601"/>
      <c r="S1150" s="601"/>
      <c r="T1150" s="601"/>
      <c r="U1150" s="601"/>
      <c r="V1150" s="601"/>
      <c r="W1150" s="601"/>
      <c r="X1150" s="601"/>
      <c r="Y1150" s="601"/>
      <c r="Z1150" s="601"/>
      <c r="AA1150" s="601"/>
      <c r="AB1150" s="601"/>
      <c r="AC1150" s="601"/>
    </row>
    <row r="1151" spans="16:29" ht="15">
      <c r="P1151" s="601"/>
      <c r="Q1151" s="601"/>
      <c r="R1151" s="601"/>
      <c r="S1151" s="601"/>
      <c r="T1151" s="601"/>
      <c r="U1151" s="601"/>
      <c r="V1151" s="601"/>
      <c r="W1151" s="601"/>
      <c r="X1151" s="601"/>
      <c r="Y1151" s="601"/>
      <c r="Z1151" s="601"/>
      <c r="AA1151" s="601"/>
      <c r="AB1151" s="601"/>
      <c r="AC1151" s="601"/>
    </row>
    <row r="1152" spans="16:29" ht="15">
      <c r="P1152" s="601"/>
      <c r="Q1152" s="601"/>
      <c r="R1152" s="601"/>
      <c r="S1152" s="601"/>
      <c r="T1152" s="601"/>
      <c r="U1152" s="601"/>
      <c r="V1152" s="601"/>
      <c r="W1152" s="601"/>
      <c r="X1152" s="601"/>
      <c r="Y1152" s="601"/>
      <c r="Z1152" s="601"/>
      <c r="AA1152" s="601"/>
      <c r="AB1152" s="601"/>
      <c r="AC1152" s="601"/>
    </row>
    <row r="1153" spans="16:29" ht="15">
      <c r="P1153" s="601"/>
      <c r="Q1153" s="601"/>
      <c r="R1153" s="601"/>
      <c r="S1153" s="601"/>
      <c r="T1153" s="601"/>
      <c r="U1153" s="601"/>
      <c r="V1153" s="601"/>
      <c r="W1153" s="601"/>
      <c r="X1153" s="601"/>
      <c r="Y1153" s="601"/>
      <c r="Z1153" s="601"/>
      <c r="AA1153" s="601"/>
      <c r="AB1153" s="601"/>
      <c r="AC1153" s="601"/>
    </row>
    <row r="1154" spans="16:29" ht="15">
      <c r="P1154" s="601"/>
      <c r="Q1154" s="601"/>
      <c r="R1154" s="601"/>
      <c r="S1154" s="601"/>
      <c r="T1154" s="601"/>
      <c r="U1154" s="601"/>
      <c r="V1154" s="601"/>
      <c r="W1154" s="601"/>
      <c r="X1154" s="601"/>
      <c r="Y1154" s="601"/>
      <c r="Z1154" s="601"/>
      <c r="AA1154" s="601"/>
      <c r="AB1154" s="601"/>
      <c r="AC1154" s="601"/>
    </row>
    <row r="1155" spans="16:29" ht="15">
      <c r="P1155" s="601"/>
      <c r="Q1155" s="601"/>
      <c r="R1155" s="601"/>
      <c r="S1155" s="601"/>
      <c r="T1155" s="601"/>
      <c r="U1155" s="601"/>
      <c r="V1155" s="601"/>
      <c r="W1155" s="601"/>
      <c r="X1155" s="601"/>
      <c r="Y1155" s="601"/>
      <c r="Z1155" s="601"/>
      <c r="AA1155" s="601"/>
      <c r="AB1155" s="601"/>
      <c r="AC1155" s="601"/>
    </row>
    <row r="1156" spans="16:29" ht="15">
      <c r="P1156" s="601"/>
      <c r="Q1156" s="601"/>
      <c r="R1156" s="601"/>
      <c r="S1156" s="601"/>
      <c r="T1156" s="601"/>
      <c r="U1156" s="601"/>
      <c r="V1156" s="601"/>
      <c r="W1156" s="601"/>
      <c r="X1156" s="601"/>
      <c r="Y1156" s="601"/>
      <c r="Z1156" s="601"/>
      <c r="AA1156" s="601"/>
      <c r="AB1156" s="601"/>
      <c r="AC1156" s="601"/>
    </row>
    <row r="1157" spans="16:29" ht="15">
      <c r="P1157" s="601"/>
      <c r="Q1157" s="601"/>
      <c r="R1157" s="601"/>
      <c r="S1157" s="601"/>
      <c r="T1157" s="601"/>
      <c r="U1157" s="601"/>
      <c r="V1157" s="601"/>
      <c r="W1157" s="601"/>
      <c r="X1157" s="601"/>
      <c r="Y1157" s="601"/>
      <c r="Z1157" s="601"/>
      <c r="AA1157" s="601"/>
      <c r="AB1157" s="601"/>
      <c r="AC1157" s="601"/>
    </row>
    <row r="1158" spans="16:29" ht="15">
      <c r="P1158" s="601"/>
      <c r="Q1158" s="601"/>
      <c r="R1158" s="601"/>
      <c r="S1158" s="601"/>
      <c r="T1158" s="601"/>
      <c r="U1158" s="601"/>
      <c r="V1158" s="601"/>
      <c r="W1158" s="601"/>
      <c r="X1158" s="601"/>
      <c r="Y1158" s="601"/>
      <c r="Z1158" s="601"/>
      <c r="AA1158" s="601"/>
      <c r="AB1158" s="601"/>
      <c r="AC1158" s="601"/>
    </row>
    <row r="1159" spans="16:29" ht="15">
      <c r="P1159" s="601"/>
      <c r="Q1159" s="601"/>
      <c r="R1159" s="601"/>
      <c r="S1159" s="601"/>
      <c r="T1159" s="601"/>
      <c r="U1159" s="601"/>
      <c r="V1159" s="601"/>
      <c r="W1159" s="601"/>
      <c r="X1159" s="601"/>
      <c r="Y1159" s="601"/>
      <c r="Z1159" s="601"/>
      <c r="AA1159" s="601"/>
      <c r="AB1159" s="601"/>
      <c r="AC1159" s="601"/>
    </row>
    <row r="1160" spans="16:29" ht="15">
      <c r="P1160" s="601"/>
      <c r="Q1160" s="601"/>
      <c r="R1160" s="601"/>
      <c r="S1160" s="601"/>
      <c r="T1160" s="601"/>
      <c r="U1160" s="601"/>
      <c r="V1160" s="601"/>
      <c r="W1160" s="601"/>
      <c r="X1160" s="601"/>
      <c r="Y1160" s="601"/>
      <c r="Z1160" s="601"/>
      <c r="AA1160" s="601"/>
      <c r="AB1160" s="601"/>
      <c r="AC1160" s="601"/>
    </row>
    <row r="1161" spans="16:29" ht="15">
      <c r="P1161" s="601"/>
      <c r="Q1161" s="601"/>
      <c r="R1161" s="601"/>
      <c r="S1161" s="601"/>
      <c r="T1161" s="601"/>
      <c r="U1161" s="601"/>
      <c r="V1161" s="601"/>
      <c r="W1161" s="601"/>
      <c r="X1161" s="601"/>
      <c r="Y1161" s="601"/>
      <c r="Z1161" s="601"/>
      <c r="AA1161" s="601"/>
      <c r="AB1161" s="601"/>
      <c r="AC1161" s="601"/>
    </row>
    <row r="1162" spans="16:29" ht="15">
      <c r="P1162" s="601"/>
      <c r="Q1162" s="601"/>
      <c r="R1162" s="601"/>
      <c r="S1162" s="601"/>
      <c r="T1162" s="601"/>
      <c r="U1162" s="601"/>
      <c r="V1162" s="601"/>
      <c r="W1162" s="601"/>
      <c r="X1162" s="601"/>
      <c r="Y1162" s="601"/>
      <c r="Z1162" s="601"/>
      <c r="AA1162" s="601"/>
      <c r="AB1162" s="601"/>
      <c r="AC1162" s="601"/>
    </row>
    <row r="1163" spans="16:29" ht="15">
      <c r="P1163" s="601"/>
      <c r="Q1163" s="601"/>
      <c r="R1163" s="601"/>
      <c r="S1163" s="601"/>
      <c r="T1163" s="601"/>
      <c r="U1163" s="601"/>
      <c r="V1163" s="601"/>
      <c r="W1163" s="601"/>
      <c r="X1163" s="601"/>
      <c r="Y1163" s="601"/>
      <c r="Z1163" s="601"/>
      <c r="AA1163" s="601"/>
      <c r="AB1163" s="601"/>
      <c r="AC1163" s="601"/>
    </row>
    <row r="1164" spans="16:29" ht="15">
      <c r="P1164" s="601"/>
      <c r="Q1164" s="601"/>
      <c r="R1164" s="601"/>
      <c r="S1164" s="601"/>
      <c r="T1164" s="601"/>
      <c r="U1164" s="601"/>
      <c r="V1164" s="601"/>
      <c r="W1164" s="601"/>
      <c r="X1164" s="601"/>
      <c r="Y1164" s="601"/>
      <c r="Z1164" s="601"/>
      <c r="AA1164" s="601"/>
      <c r="AB1164" s="601"/>
      <c r="AC1164" s="601"/>
    </row>
    <row r="1165" spans="16:29" ht="15">
      <c r="P1165" s="601"/>
      <c r="Q1165" s="601"/>
      <c r="R1165" s="601"/>
      <c r="S1165" s="601"/>
      <c r="T1165" s="601"/>
      <c r="U1165" s="601"/>
      <c r="V1165" s="601"/>
      <c r="W1165" s="601"/>
      <c r="X1165" s="601"/>
      <c r="Y1165" s="601"/>
      <c r="Z1165" s="601"/>
      <c r="AA1165" s="601"/>
      <c r="AB1165" s="601"/>
      <c r="AC1165" s="601"/>
    </row>
    <row r="1166" spans="16:29" ht="15">
      <c r="P1166" s="601"/>
      <c r="Q1166" s="601"/>
      <c r="R1166" s="601"/>
      <c r="S1166" s="601"/>
      <c r="T1166" s="601"/>
      <c r="U1166" s="601"/>
      <c r="V1166" s="601"/>
      <c r="W1166" s="601"/>
      <c r="X1166" s="601"/>
      <c r="Y1166" s="601"/>
      <c r="Z1166" s="601"/>
      <c r="AA1166" s="601"/>
      <c r="AB1166" s="601"/>
      <c r="AC1166" s="601"/>
    </row>
    <row r="1167" spans="16:29" ht="15">
      <c r="P1167" s="601"/>
      <c r="Q1167" s="601"/>
      <c r="R1167" s="601"/>
      <c r="S1167" s="601"/>
      <c r="T1167" s="601"/>
      <c r="U1167" s="601"/>
      <c r="V1167" s="601"/>
      <c r="W1167" s="601"/>
      <c r="X1167" s="601"/>
      <c r="Y1167" s="601"/>
      <c r="Z1167" s="601"/>
      <c r="AA1167" s="601"/>
      <c r="AB1167" s="601"/>
      <c r="AC1167" s="601"/>
    </row>
    <row r="1168" spans="16:29" ht="15">
      <c r="P1168" s="601"/>
      <c r="Q1168" s="601"/>
      <c r="R1168" s="601"/>
      <c r="S1168" s="601"/>
      <c r="T1168" s="601"/>
      <c r="U1168" s="601"/>
      <c r="V1168" s="601"/>
      <c r="W1168" s="601"/>
      <c r="X1168" s="601"/>
      <c r="Y1168" s="601"/>
      <c r="Z1168" s="601"/>
      <c r="AA1168" s="601"/>
      <c r="AB1168" s="601"/>
      <c r="AC1168" s="601"/>
    </row>
    <row r="1169" spans="16:29" ht="15">
      <c r="P1169" s="601"/>
      <c r="Q1169" s="601"/>
      <c r="R1169" s="601"/>
      <c r="S1169" s="601"/>
      <c r="T1169" s="601"/>
      <c r="U1169" s="601"/>
      <c r="V1169" s="601"/>
      <c r="W1169" s="601"/>
      <c r="X1169" s="601"/>
      <c r="Y1169" s="601"/>
      <c r="Z1169" s="601"/>
      <c r="AA1169" s="601"/>
      <c r="AB1169" s="601"/>
      <c r="AC1169" s="601"/>
    </row>
    <row r="1170" spans="16:29" ht="15">
      <c r="P1170" s="601"/>
      <c r="Q1170" s="601"/>
      <c r="R1170" s="601"/>
      <c r="S1170" s="601"/>
      <c r="T1170" s="601"/>
      <c r="U1170" s="601"/>
      <c r="V1170" s="601"/>
      <c r="W1170" s="601"/>
      <c r="X1170" s="601"/>
      <c r="Y1170" s="601"/>
      <c r="Z1170" s="601"/>
      <c r="AA1170" s="601"/>
      <c r="AB1170" s="601"/>
      <c r="AC1170" s="601"/>
    </row>
    <row r="1171" spans="16:29" ht="15">
      <c r="P1171" s="601"/>
      <c r="Q1171" s="601"/>
      <c r="R1171" s="601"/>
      <c r="S1171" s="601"/>
      <c r="T1171" s="601"/>
      <c r="U1171" s="601"/>
      <c r="V1171" s="601"/>
      <c r="W1171" s="601"/>
      <c r="X1171" s="601"/>
      <c r="Y1171" s="601"/>
      <c r="Z1171" s="601"/>
      <c r="AA1171" s="601"/>
      <c r="AB1171" s="601"/>
      <c r="AC1171" s="601"/>
    </row>
    <row r="1172" spans="16:29" ht="15">
      <c r="P1172" s="601"/>
      <c r="Q1172" s="601"/>
      <c r="R1172" s="601"/>
      <c r="S1172" s="601"/>
      <c r="T1172" s="601"/>
      <c r="U1172" s="601"/>
      <c r="V1172" s="601"/>
      <c r="W1172" s="601"/>
      <c r="X1172" s="601"/>
      <c r="Y1172" s="601"/>
      <c r="Z1172" s="601"/>
      <c r="AA1172" s="601"/>
      <c r="AB1172" s="601"/>
      <c r="AC1172" s="601"/>
    </row>
    <row r="1173" spans="16:29" ht="15">
      <c r="P1173" s="601"/>
      <c r="Q1173" s="601"/>
      <c r="R1173" s="601"/>
      <c r="S1173" s="601"/>
      <c r="T1173" s="601"/>
      <c r="U1173" s="601"/>
      <c r="V1173" s="601"/>
      <c r="W1173" s="601"/>
      <c r="X1173" s="601"/>
      <c r="Y1173" s="601"/>
      <c r="Z1173" s="601"/>
      <c r="AA1173" s="601"/>
      <c r="AB1173" s="601"/>
      <c r="AC1173" s="601"/>
    </row>
    <row r="1174" spans="16:29" ht="15">
      <c r="P1174" s="601"/>
      <c r="Q1174" s="601"/>
      <c r="R1174" s="601"/>
      <c r="S1174" s="601"/>
      <c r="T1174" s="601"/>
      <c r="U1174" s="601"/>
      <c r="V1174" s="601"/>
      <c r="W1174" s="601"/>
      <c r="X1174" s="601"/>
      <c r="Y1174" s="601"/>
      <c r="Z1174" s="601"/>
      <c r="AA1174" s="601"/>
      <c r="AB1174" s="601"/>
      <c r="AC1174" s="601"/>
    </row>
    <row r="1175" spans="16:29" ht="15">
      <c r="P1175" s="601"/>
      <c r="Q1175" s="601"/>
      <c r="R1175" s="601"/>
      <c r="S1175" s="601"/>
      <c r="T1175" s="601"/>
      <c r="U1175" s="601"/>
      <c r="V1175" s="601"/>
      <c r="W1175" s="601"/>
      <c r="X1175" s="601"/>
      <c r="Y1175" s="601"/>
      <c r="Z1175" s="601"/>
      <c r="AA1175" s="601"/>
      <c r="AB1175" s="601"/>
      <c r="AC1175" s="601"/>
    </row>
    <row r="1176" spans="16:29" ht="15">
      <c r="P1176" s="601"/>
      <c r="Q1176" s="601"/>
      <c r="R1176" s="601"/>
      <c r="S1176" s="601"/>
      <c r="T1176" s="601"/>
      <c r="U1176" s="601"/>
      <c r="V1176" s="601"/>
      <c r="W1176" s="601"/>
      <c r="X1176" s="601"/>
      <c r="Y1176" s="601"/>
      <c r="Z1176" s="601"/>
      <c r="AA1176" s="601"/>
      <c r="AB1176" s="601"/>
      <c r="AC1176" s="601"/>
    </row>
    <row r="1177" spans="16:29" ht="15">
      <c r="P1177" s="601"/>
      <c r="Q1177" s="601"/>
      <c r="R1177" s="601"/>
      <c r="S1177" s="601"/>
      <c r="T1177" s="601"/>
      <c r="U1177" s="601"/>
      <c r="V1177" s="601"/>
      <c r="W1177" s="601"/>
      <c r="X1177" s="601"/>
      <c r="Y1177" s="601"/>
      <c r="Z1177" s="601"/>
      <c r="AA1177" s="601"/>
      <c r="AB1177" s="601"/>
      <c r="AC1177" s="601"/>
    </row>
    <row r="1178" spans="16:29" ht="15">
      <c r="P1178" s="601"/>
      <c r="Q1178" s="601"/>
      <c r="R1178" s="601"/>
      <c r="S1178" s="601"/>
      <c r="T1178" s="601"/>
      <c r="U1178" s="601"/>
      <c r="V1178" s="601"/>
      <c r="W1178" s="601"/>
      <c r="X1178" s="601"/>
      <c r="Y1178" s="601"/>
      <c r="Z1178" s="601"/>
      <c r="AA1178" s="601"/>
      <c r="AB1178" s="601"/>
      <c r="AC1178" s="601"/>
    </row>
    <row r="1179" spans="16:29" ht="15">
      <c r="P1179" s="601"/>
      <c r="Q1179" s="601"/>
      <c r="R1179" s="601"/>
      <c r="S1179" s="601"/>
      <c r="T1179" s="601"/>
      <c r="U1179" s="601"/>
      <c r="V1179" s="601"/>
      <c r="W1179" s="601"/>
      <c r="X1179" s="601"/>
      <c r="Y1179" s="601"/>
      <c r="Z1179" s="601"/>
      <c r="AA1179" s="601"/>
      <c r="AB1179" s="601"/>
      <c r="AC1179" s="601"/>
    </row>
    <row r="1180" spans="16:29" ht="15">
      <c r="P1180" s="601"/>
      <c r="Q1180" s="601"/>
      <c r="R1180" s="601"/>
      <c r="S1180" s="601"/>
      <c r="T1180" s="601"/>
      <c r="U1180" s="601"/>
      <c r="V1180" s="601"/>
      <c r="W1180" s="601"/>
      <c r="X1180" s="601"/>
      <c r="Y1180" s="601"/>
      <c r="Z1180" s="601"/>
      <c r="AA1180" s="601"/>
      <c r="AB1180" s="601"/>
      <c r="AC1180" s="601"/>
    </row>
    <row r="1181" spans="16:29" ht="15">
      <c r="P1181" s="601"/>
      <c r="Q1181" s="601"/>
      <c r="R1181" s="601"/>
      <c r="S1181" s="601"/>
      <c r="T1181" s="601"/>
      <c r="U1181" s="601"/>
      <c r="V1181" s="601"/>
      <c r="W1181" s="601"/>
      <c r="X1181" s="601"/>
      <c r="Y1181" s="601"/>
      <c r="Z1181" s="601"/>
      <c r="AA1181" s="601"/>
      <c r="AB1181" s="601"/>
      <c r="AC1181" s="601"/>
    </row>
    <row r="1182" spans="16:29" ht="15">
      <c r="P1182" s="601"/>
      <c r="Q1182" s="601"/>
      <c r="R1182" s="601"/>
      <c r="S1182" s="601"/>
      <c r="T1182" s="601"/>
      <c r="U1182" s="601"/>
      <c r="V1182" s="601"/>
      <c r="W1182" s="601"/>
      <c r="X1182" s="601"/>
      <c r="Y1182" s="601"/>
      <c r="Z1182" s="601"/>
      <c r="AA1182" s="601"/>
      <c r="AB1182" s="601"/>
      <c r="AC1182" s="601"/>
    </row>
    <row r="1183" spans="16:29" ht="15">
      <c r="P1183" s="601"/>
      <c r="Q1183" s="601"/>
      <c r="R1183" s="601"/>
      <c r="S1183" s="601"/>
      <c r="T1183" s="601"/>
      <c r="U1183" s="601"/>
      <c r="V1183" s="601"/>
      <c r="W1183" s="601"/>
      <c r="X1183" s="601"/>
      <c r="Y1183" s="601"/>
      <c r="Z1183" s="601"/>
      <c r="AA1183" s="601"/>
      <c r="AB1183" s="601"/>
      <c r="AC1183" s="601"/>
    </row>
    <row r="1184" spans="16:29" ht="15">
      <c r="P1184" s="601"/>
      <c r="Q1184" s="601"/>
      <c r="R1184" s="601"/>
      <c r="S1184" s="601"/>
      <c r="T1184" s="601"/>
      <c r="U1184" s="601"/>
      <c r="V1184" s="601"/>
      <c r="W1184" s="601"/>
      <c r="X1184" s="601"/>
      <c r="Y1184" s="601"/>
      <c r="Z1184" s="601"/>
      <c r="AA1184" s="601"/>
      <c r="AB1184" s="601"/>
      <c r="AC1184" s="601"/>
    </row>
    <row r="1185" spans="16:29" ht="15">
      <c r="P1185" s="601"/>
      <c r="Q1185" s="601"/>
      <c r="R1185" s="601"/>
      <c r="S1185" s="601"/>
      <c r="T1185" s="601"/>
      <c r="U1185" s="601"/>
      <c r="V1185" s="601"/>
      <c r="W1185" s="601"/>
      <c r="X1185" s="601"/>
      <c r="Y1185" s="601"/>
      <c r="Z1185" s="601"/>
      <c r="AA1185" s="601"/>
      <c r="AB1185" s="601"/>
      <c r="AC1185" s="601"/>
    </row>
    <row r="1186" spans="16:29" ht="15">
      <c r="P1186" s="601"/>
      <c r="Q1186" s="601"/>
      <c r="R1186" s="601"/>
      <c r="S1186" s="601"/>
      <c r="T1186" s="601"/>
      <c r="U1186" s="601"/>
      <c r="V1186" s="601"/>
      <c r="W1186" s="601"/>
      <c r="X1186" s="601"/>
      <c r="Y1186" s="601"/>
      <c r="Z1186" s="601"/>
      <c r="AA1186" s="601"/>
      <c r="AB1186" s="601"/>
      <c r="AC1186" s="601"/>
    </row>
    <row r="1187" spans="16:29" ht="15">
      <c r="P1187" s="601"/>
      <c r="Q1187" s="601"/>
      <c r="R1187" s="601"/>
      <c r="S1187" s="601"/>
      <c r="T1187" s="601"/>
      <c r="U1187" s="601"/>
      <c r="V1187" s="601"/>
      <c r="W1187" s="601"/>
      <c r="X1187" s="601"/>
      <c r="Y1187" s="601"/>
      <c r="Z1187" s="601"/>
      <c r="AA1187" s="601"/>
      <c r="AB1187" s="601"/>
      <c r="AC1187" s="601"/>
    </row>
    <row r="1188" spans="16:29" ht="15">
      <c r="P1188" s="601"/>
      <c r="Q1188" s="601"/>
      <c r="R1188" s="601"/>
      <c r="S1188" s="601"/>
      <c r="T1188" s="601"/>
      <c r="U1188" s="601"/>
      <c r="V1188" s="601"/>
      <c r="W1188" s="601"/>
      <c r="X1188" s="601"/>
      <c r="Y1188" s="601"/>
      <c r="Z1188" s="601"/>
      <c r="AA1188" s="601"/>
      <c r="AB1188" s="601"/>
      <c r="AC1188" s="601"/>
    </row>
    <row r="1189" spans="16:29" ht="15">
      <c r="P1189" s="601"/>
      <c r="Q1189" s="601"/>
      <c r="R1189" s="601"/>
      <c r="S1189" s="601"/>
      <c r="T1189" s="601"/>
      <c r="U1189" s="601"/>
      <c r="V1189" s="601"/>
      <c r="W1189" s="601"/>
      <c r="X1189" s="601"/>
      <c r="Y1189" s="601"/>
      <c r="Z1189" s="601"/>
      <c r="AA1189" s="601"/>
      <c r="AB1189" s="601"/>
      <c r="AC1189" s="601"/>
    </row>
    <row r="1190" spans="16:29" ht="15">
      <c r="P1190" s="601"/>
      <c r="Q1190" s="601"/>
      <c r="R1190" s="601"/>
      <c r="S1190" s="601"/>
      <c r="T1190" s="601"/>
      <c r="U1190" s="601"/>
      <c r="V1190" s="601"/>
      <c r="W1190" s="601"/>
      <c r="X1190" s="601"/>
      <c r="Y1190" s="601"/>
      <c r="Z1190" s="601"/>
      <c r="AA1190" s="601"/>
      <c r="AB1190" s="601"/>
      <c r="AC1190" s="601"/>
    </row>
    <row r="1191" spans="16:29" ht="15">
      <c r="P1191" s="601"/>
      <c r="Q1191" s="601"/>
      <c r="R1191" s="601"/>
      <c r="S1191" s="601"/>
      <c r="T1191" s="601"/>
      <c r="U1191" s="601"/>
      <c r="V1191" s="601"/>
      <c r="W1191" s="601"/>
      <c r="X1191" s="601"/>
      <c r="Y1191" s="601"/>
      <c r="Z1191" s="601"/>
      <c r="AA1191" s="601"/>
      <c r="AB1191" s="601"/>
      <c r="AC1191" s="601"/>
    </row>
    <row r="1192" spans="16:29" ht="15">
      <c r="P1192" s="601"/>
      <c r="Q1192" s="601"/>
      <c r="R1192" s="601"/>
      <c r="S1192" s="601"/>
      <c r="T1192" s="601"/>
      <c r="U1192" s="601"/>
      <c r="V1192" s="601"/>
      <c r="W1192" s="601"/>
      <c r="X1192" s="601"/>
      <c r="Y1192" s="601"/>
      <c r="Z1192" s="601"/>
      <c r="AA1192" s="601"/>
      <c r="AB1192" s="601"/>
      <c r="AC1192" s="601"/>
    </row>
    <row r="1193" spans="16:29" ht="15">
      <c r="P1193" s="601"/>
      <c r="Q1193" s="601"/>
      <c r="R1193" s="601"/>
      <c r="S1193" s="601"/>
      <c r="T1193" s="601"/>
      <c r="U1193" s="601"/>
      <c r="V1193" s="601"/>
      <c r="W1193" s="601"/>
      <c r="X1193" s="601"/>
      <c r="Y1193" s="601"/>
      <c r="Z1193" s="601"/>
      <c r="AA1193" s="601"/>
      <c r="AB1193" s="601"/>
      <c r="AC1193" s="601"/>
    </row>
    <row r="1194" spans="16:29" ht="15">
      <c r="P1194" s="601"/>
      <c r="Q1194" s="601"/>
      <c r="R1194" s="601"/>
      <c r="S1194" s="601"/>
      <c r="T1194" s="601"/>
      <c r="U1194" s="601"/>
      <c r="V1194" s="601"/>
      <c r="W1194" s="601"/>
      <c r="X1194" s="601"/>
      <c r="Y1194" s="601"/>
      <c r="Z1194" s="601"/>
      <c r="AA1194" s="601"/>
      <c r="AB1194" s="601"/>
      <c r="AC1194" s="601"/>
    </row>
    <row r="1195" spans="16:29" ht="15">
      <c r="P1195" s="601"/>
      <c r="Q1195" s="601"/>
      <c r="R1195" s="601"/>
      <c r="S1195" s="601"/>
      <c r="T1195" s="601"/>
      <c r="U1195" s="601"/>
      <c r="V1195" s="601"/>
      <c r="W1195" s="601"/>
      <c r="X1195" s="601"/>
      <c r="Y1195" s="601"/>
      <c r="Z1195" s="601"/>
      <c r="AA1195" s="601"/>
      <c r="AB1195" s="601"/>
      <c r="AC1195" s="601"/>
    </row>
    <row r="1196" spans="16:29" ht="15">
      <c r="P1196" s="601"/>
      <c r="Q1196" s="601"/>
      <c r="R1196" s="601"/>
      <c r="S1196" s="601"/>
      <c r="T1196" s="601"/>
      <c r="U1196" s="601"/>
      <c r="V1196" s="601"/>
      <c r="W1196" s="601"/>
      <c r="X1196" s="601"/>
      <c r="Y1196" s="601"/>
      <c r="Z1196" s="601"/>
      <c r="AA1196" s="601"/>
      <c r="AB1196" s="601"/>
      <c r="AC1196" s="601"/>
    </row>
    <row r="1197" spans="16:29" ht="15">
      <c r="P1197" s="601"/>
      <c r="Q1197" s="601"/>
      <c r="R1197" s="601"/>
      <c r="S1197" s="601"/>
      <c r="T1197" s="601"/>
      <c r="U1197" s="601"/>
      <c r="V1197" s="601"/>
      <c r="W1197" s="601"/>
      <c r="X1197" s="601"/>
      <c r="Y1197" s="601"/>
      <c r="Z1197" s="601"/>
      <c r="AA1197" s="601"/>
      <c r="AB1197" s="601"/>
      <c r="AC1197" s="601"/>
    </row>
    <row r="1198" spans="16:29" ht="15">
      <c r="P1198" s="601"/>
      <c r="Q1198" s="601"/>
      <c r="R1198" s="601"/>
      <c r="S1198" s="601"/>
      <c r="T1198" s="601"/>
      <c r="U1198" s="601"/>
      <c r="V1198" s="601"/>
      <c r="W1198" s="601"/>
      <c r="X1198" s="601"/>
      <c r="Y1198" s="601"/>
      <c r="Z1198" s="601"/>
      <c r="AA1198" s="601"/>
      <c r="AB1198" s="601"/>
      <c r="AC1198" s="601"/>
    </row>
    <row r="1199" spans="16:29" ht="15">
      <c r="P1199" s="601"/>
      <c r="Q1199" s="601"/>
      <c r="R1199" s="601"/>
      <c r="S1199" s="601"/>
      <c r="T1199" s="601"/>
      <c r="U1199" s="601"/>
      <c r="V1199" s="601"/>
      <c r="W1199" s="601"/>
      <c r="X1199" s="601"/>
      <c r="Y1199" s="601"/>
      <c r="Z1199" s="601"/>
      <c r="AA1199" s="601"/>
      <c r="AB1199" s="601"/>
      <c r="AC1199" s="601"/>
    </row>
    <row r="1200" spans="16:29" ht="15">
      <c r="P1200" s="601"/>
      <c r="Q1200" s="601"/>
      <c r="R1200" s="601"/>
      <c r="S1200" s="601"/>
      <c r="T1200" s="601"/>
      <c r="U1200" s="601"/>
      <c r="V1200" s="601"/>
      <c r="W1200" s="601"/>
      <c r="X1200" s="601"/>
      <c r="Y1200" s="601"/>
      <c r="Z1200" s="601"/>
      <c r="AA1200" s="601"/>
      <c r="AB1200" s="601"/>
      <c r="AC1200" s="601"/>
    </row>
    <row r="1201" spans="16:29" ht="15">
      <c r="P1201" s="601"/>
      <c r="Q1201" s="601"/>
      <c r="R1201" s="601"/>
      <c r="S1201" s="601"/>
      <c r="T1201" s="601"/>
      <c r="U1201" s="601"/>
      <c r="V1201" s="601"/>
      <c r="W1201" s="601"/>
      <c r="X1201" s="601"/>
      <c r="Y1201" s="601"/>
      <c r="Z1201" s="601"/>
      <c r="AA1201" s="601"/>
      <c r="AB1201" s="601"/>
      <c r="AC1201" s="601"/>
    </row>
    <row r="1202" spans="16:29" ht="15">
      <c r="P1202" s="601"/>
      <c r="Q1202" s="601"/>
      <c r="R1202" s="601"/>
      <c r="S1202" s="601"/>
      <c r="T1202" s="601"/>
      <c r="U1202" s="601"/>
      <c r="V1202" s="601"/>
      <c r="W1202" s="601"/>
      <c r="X1202" s="601"/>
      <c r="Y1202" s="601"/>
      <c r="Z1202" s="601"/>
      <c r="AA1202" s="601"/>
      <c r="AB1202" s="601"/>
      <c r="AC1202" s="601"/>
    </row>
    <row r="1203" spans="16:29" ht="15">
      <c r="P1203" s="601"/>
      <c r="Q1203" s="601"/>
      <c r="R1203" s="601"/>
      <c r="S1203" s="601"/>
      <c r="T1203" s="601"/>
      <c r="U1203" s="601"/>
      <c r="V1203" s="601"/>
      <c r="W1203" s="601"/>
      <c r="X1203" s="601"/>
      <c r="Y1203" s="601"/>
      <c r="Z1203" s="601"/>
      <c r="AA1203" s="601"/>
      <c r="AB1203" s="601"/>
      <c r="AC1203" s="601"/>
    </row>
    <row r="1204" spans="16:29" ht="15">
      <c r="P1204" s="601"/>
      <c r="Q1204" s="601"/>
      <c r="R1204" s="601"/>
      <c r="S1204" s="601"/>
      <c r="T1204" s="601"/>
      <c r="U1204" s="601"/>
      <c r="V1204" s="601"/>
      <c r="W1204" s="601"/>
      <c r="X1204" s="601"/>
      <c r="Y1204" s="601"/>
      <c r="Z1204" s="601"/>
      <c r="AA1204" s="601"/>
      <c r="AB1204" s="601"/>
      <c r="AC1204" s="601"/>
    </row>
    <row r="1205" spans="16:29" ht="15">
      <c r="P1205" s="601"/>
      <c r="Q1205" s="601"/>
      <c r="R1205" s="601"/>
      <c r="S1205" s="601"/>
      <c r="T1205" s="601"/>
      <c r="U1205" s="601"/>
      <c r="V1205" s="601"/>
      <c r="W1205" s="601"/>
      <c r="X1205" s="601"/>
      <c r="Y1205" s="601"/>
      <c r="Z1205" s="601"/>
      <c r="AA1205" s="601"/>
      <c r="AB1205" s="601"/>
      <c r="AC1205" s="601"/>
    </row>
    <row r="1206" spans="16:29" ht="15">
      <c r="P1206" s="601"/>
      <c r="Q1206" s="601"/>
      <c r="R1206" s="601"/>
      <c r="S1206" s="601"/>
      <c r="T1206" s="601"/>
      <c r="U1206" s="601"/>
      <c r="V1206" s="601"/>
      <c r="W1206" s="601"/>
      <c r="X1206" s="601"/>
      <c r="Y1206" s="601"/>
      <c r="Z1206" s="601"/>
      <c r="AA1206" s="601"/>
      <c r="AB1206" s="601"/>
      <c r="AC1206" s="601"/>
    </row>
    <row r="1207" spans="16:29" ht="15">
      <c r="P1207" s="601"/>
      <c r="Q1207" s="601"/>
      <c r="R1207" s="601"/>
      <c r="S1207" s="601"/>
      <c r="T1207" s="601"/>
      <c r="U1207" s="601"/>
      <c r="V1207" s="601"/>
      <c r="W1207" s="601"/>
      <c r="X1207" s="601"/>
      <c r="Y1207" s="601"/>
      <c r="Z1207" s="601"/>
      <c r="AA1207" s="601"/>
      <c r="AB1207" s="601"/>
      <c r="AC1207" s="601"/>
    </row>
    <row r="1208" spans="16:29" ht="15">
      <c r="P1208" s="601"/>
      <c r="Q1208" s="601"/>
      <c r="R1208" s="601"/>
      <c r="S1208" s="601"/>
      <c r="T1208" s="601"/>
      <c r="U1208" s="601"/>
      <c r="V1208" s="601"/>
      <c r="W1208" s="601"/>
      <c r="X1208" s="601"/>
      <c r="Y1208" s="601"/>
      <c r="Z1208" s="601"/>
      <c r="AA1208" s="601"/>
      <c r="AB1208" s="601"/>
      <c r="AC1208" s="601"/>
    </row>
    <row r="1209" spans="16:29" ht="15">
      <c r="P1209" s="601"/>
      <c r="Q1209" s="601"/>
      <c r="R1209" s="601"/>
      <c r="S1209" s="601"/>
      <c r="T1209" s="601"/>
      <c r="U1209" s="601"/>
      <c r="V1209" s="601"/>
      <c r="W1209" s="601"/>
      <c r="X1209" s="601"/>
      <c r="Y1209" s="601"/>
      <c r="Z1209" s="601"/>
      <c r="AA1209" s="601"/>
      <c r="AB1209" s="601"/>
      <c r="AC1209" s="601"/>
    </row>
    <row r="1210" spans="16:29" ht="15">
      <c r="P1210" s="601"/>
      <c r="Q1210" s="601"/>
      <c r="R1210" s="601"/>
      <c r="S1210" s="601"/>
      <c r="T1210" s="601"/>
      <c r="U1210" s="601"/>
      <c r="V1210" s="601"/>
      <c r="W1210" s="601"/>
      <c r="X1210" s="601"/>
      <c r="Y1210" s="601"/>
      <c r="Z1210" s="601"/>
      <c r="AA1210" s="601"/>
      <c r="AB1210" s="601"/>
      <c r="AC1210" s="601"/>
    </row>
    <row r="1211" spans="16:29" ht="15">
      <c r="P1211" s="601"/>
      <c r="Q1211" s="601"/>
      <c r="R1211" s="601"/>
      <c r="S1211" s="601"/>
      <c r="T1211" s="601"/>
      <c r="U1211" s="601"/>
      <c r="V1211" s="601"/>
      <c r="W1211" s="601"/>
      <c r="X1211" s="601"/>
      <c r="Y1211" s="601"/>
      <c r="Z1211" s="601"/>
      <c r="AA1211" s="601"/>
      <c r="AB1211" s="601"/>
      <c r="AC1211" s="601"/>
    </row>
    <row r="1212" spans="16:29" ht="15">
      <c r="P1212" s="601"/>
      <c r="Q1212" s="601"/>
      <c r="R1212" s="601"/>
      <c r="S1212" s="601"/>
      <c r="T1212" s="601"/>
      <c r="U1212" s="601"/>
      <c r="V1212" s="601"/>
      <c r="W1212" s="601"/>
      <c r="X1212" s="601"/>
      <c r="Y1212" s="601"/>
      <c r="Z1212" s="601"/>
      <c r="AA1212" s="601"/>
      <c r="AB1212" s="601"/>
      <c r="AC1212" s="601"/>
    </row>
    <row r="1213" spans="16:29" ht="15">
      <c r="P1213" s="601"/>
      <c r="Q1213" s="601"/>
      <c r="R1213" s="601"/>
      <c r="S1213" s="601"/>
      <c r="T1213" s="601"/>
      <c r="U1213" s="601"/>
      <c r="V1213" s="601"/>
      <c r="W1213" s="601"/>
      <c r="X1213" s="601"/>
      <c r="Y1213" s="601"/>
      <c r="Z1213" s="601"/>
      <c r="AA1213" s="601"/>
      <c r="AB1213" s="601"/>
      <c r="AC1213" s="601"/>
    </row>
    <row r="1214" spans="16:29" ht="15">
      <c r="P1214" s="601"/>
      <c r="Q1214" s="601"/>
      <c r="R1214" s="601"/>
      <c r="S1214" s="601"/>
      <c r="T1214" s="601"/>
      <c r="U1214" s="601"/>
      <c r="V1214" s="601"/>
      <c r="W1214" s="601"/>
      <c r="X1214" s="601"/>
      <c r="Y1214" s="601"/>
      <c r="Z1214" s="601"/>
      <c r="AA1214" s="601"/>
      <c r="AB1214" s="601"/>
      <c r="AC1214" s="601"/>
    </row>
    <row r="1215" spans="16:29" ht="15">
      <c r="P1215" s="601"/>
      <c r="Q1215" s="601"/>
      <c r="R1215" s="601"/>
      <c r="S1215" s="601"/>
      <c r="T1215" s="601"/>
      <c r="U1215" s="601"/>
      <c r="V1215" s="601"/>
      <c r="W1215" s="601"/>
      <c r="X1215" s="601"/>
      <c r="Y1215" s="601"/>
      <c r="Z1215" s="601"/>
      <c r="AA1215" s="601"/>
      <c r="AB1215" s="601"/>
      <c r="AC1215" s="601"/>
    </row>
    <row r="1216" spans="16:29" ht="15">
      <c r="P1216" s="601"/>
      <c r="Q1216" s="601"/>
      <c r="R1216" s="601"/>
      <c r="S1216" s="601"/>
      <c r="T1216" s="601"/>
      <c r="U1216" s="601"/>
      <c r="V1216" s="601"/>
      <c r="W1216" s="601"/>
      <c r="X1216" s="601"/>
      <c r="Y1216" s="601"/>
      <c r="Z1216" s="601"/>
      <c r="AA1216" s="601"/>
      <c r="AB1216" s="601"/>
      <c r="AC1216" s="601"/>
    </row>
    <row r="1217" spans="16:29" ht="15">
      <c r="P1217" s="601"/>
      <c r="Q1217" s="601"/>
      <c r="R1217" s="601"/>
      <c r="S1217" s="601"/>
      <c r="T1217" s="601"/>
      <c r="U1217" s="601"/>
      <c r="V1217" s="601"/>
      <c r="W1217" s="601"/>
      <c r="X1217" s="601"/>
      <c r="Y1217" s="601"/>
      <c r="Z1217" s="601"/>
      <c r="AA1217" s="601"/>
      <c r="AB1217" s="601"/>
      <c r="AC1217" s="601"/>
    </row>
    <row r="1218" spans="16:29" ht="15">
      <c r="P1218" s="601"/>
      <c r="Q1218" s="601"/>
      <c r="R1218" s="601"/>
      <c r="S1218" s="601"/>
      <c r="T1218" s="601"/>
      <c r="U1218" s="601"/>
      <c r="V1218" s="601"/>
      <c r="W1218" s="601"/>
      <c r="X1218" s="601"/>
      <c r="Y1218" s="601"/>
      <c r="Z1218" s="601"/>
      <c r="AA1218" s="601"/>
      <c r="AB1218" s="601"/>
      <c r="AC1218" s="601"/>
    </row>
    <row r="1219" spans="16:29" ht="15">
      <c r="P1219" s="601"/>
      <c r="Q1219" s="601"/>
      <c r="R1219" s="601"/>
      <c r="S1219" s="601"/>
      <c r="T1219" s="601"/>
      <c r="U1219" s="601"/>
      <c r="V1219" s="601"/>
      <c r="W1219" s="601"/>
      <c r="X1219" s="601"/>
      <c r="Y1219" s="601"/>
      <c r="Z1219" s="601"/>
      <c r="AA1219" s="601"/>
      <c r="AB1219" s="601"/>
      <c r="AC1219" s="601"/>
    </row>
    <row r="1220" spans="16:29" ht="15">
      <c r="P1220" s="601"/>
      <c r="Q1220" s="601"/>
      <c r="R1220" s="601"/>
      <c r="S1220" s="601"/>
      <c r="T1220" s="601"/>
      <c r="U1220" s="601"/>
      <c r="V1220" s="601"/>
      <c r="W1220" s="601"/>
      <c r="X1220" s="601"/>
      <c r="Y1220" s="601"/>
      <c r="Z1220" s="601"/>
      <c r="AA1220" s="601"/>
      <c r="AB1220" s="601"/>
      <c r="AC1220" s="601"/>
    </row>
    <row r="1221" spans="16:29" ht="15">
      <c r="P1221" s="601"/>
      <c r="Q1221" s="601"/>
      <c r="R1221" s="601"/>
      <c r="S1221" s="601"/>
      <c r="T1221" s="601"/>
      <c r="U1221" s="601"/>
      <c r="V1221" s="601"/>
      <c r="W1221" s="601"/>
      <c r="X1221" s="601"/>
      <c r="Y1221" s="601"/>
      <c r="Z1221" s="601"/>
      <c r="AA1221" s="601"/>
      <c r="AB1221" s="601"/>
      <c r="AC1221" s="601"/>
    </row>
    <row r="1222" spans="16:29" ht="15">
      <c r="P1222" s="601"/>
      <c r="Q1222" s="601"/>
      <c r="R1222" s="601"/>
      <c r="S1222" s="601"/>
      <c r="T1222" s="601"/>
      <c r="U1222" s="601"/>
      <c r="V1222" s="601"/>
      <c r="W1222" s="601"/>
      <c r="X1222" s="601"/>
      <c r="Y1222" s="601"/>
      <c r="Z1222" s="601"/>
      <c r="AA1222" s="601"/>
      <c r="AB1222" s="601"/>
      <c r="AC1222" s="601"/>
    </row>
    <row r="1223" spans="16:29" ht="15">
      <c r="P1223" s="601"/>
      <c r="Q1223" s="601"/>
      <c r="R1223" s="601"/>
      <c r="S1223" s="601"/>
      <c r="T1223" s="601"/>
      <c r="U1223" s="601"/>
      <c r="V1223" s="601"/>
      <c r="W1223" s="601"/>
      <c r="X1223" s="601"/>
      <c r="Y1223" s="601"/>
      <c r="Z1223" s="601"/>
      <c r="AA1223" s="601"/>
      <c r="AB1223" s="601"/>
      <c r="AC1223" s="601"/>
    </row>
    <row r="1224" spans="16:29" ht="15">
      <c r="P1224" s="601"/>
      <c r="Q1224" s="601"/>
      <c r="R1224" s="601"/>
      <c r="S1224" s="601"/>
      <c r="T1224" s="601"/>
      <c r="U1224" s="601"/>
      <c r="V1224" s="601"/>
      <c r="W1224" s="601"/>
      <c r="X1224" s="601"/>
      <c r="Y1224" s="601"/>
      <c r="Z1224" s="601"/>
      <c r="AA1224" s="601"/>
      <c r="AB1224" s="601"/>
      <c r="AC1224" s="601"/>
    </row>
    <row r="1225" spans="16:29" ht="15">
      <c r="P1225" s="601"/>
      <c r="Q1225" s="601"/>
      <c r="R1225" s="601"/>
      <c r="S1225" s="601"/>
      <c r="T1225" s="601"/>
      <c r="U1225" s="601"/>
      <c r="V1225" s="601"/>
      <c r="W1225" s="601"/>
      <c r="X1225" s="601"/>
      <c r="Y1225" s="601"/>
      <c r="Z1225" s="601"/>
      <c r="AA1225" s="601"/>
      <c r="AB1225" s="601"/>
      <c r="AC1225" s="601"/>
    </row>
    <row r="1226" spans="16:29" ht="15">
      <c r="P1226" s="601"/>
      <c r="Q1226" s="601"/>
      <c r="R1226" s="601"/>
      <c r="S1226" s="601"/>
      <c r="T1226" s="601"/>
      <c r="U1226" s="601"/>
      <c r="V1226" s="601"/>
      <c r="W1226" s="601"/>
      <c r="X1226" s="601"/>
      <c r="Y1226" s="601"/>
      <c r="Z1226" s="601"/>
      <c r="AA1226" s="601"/>
      <c r="AB1226" s="601"/>
      <c r="AC1226" s="601"/>
    </row>
    <row r="1227" spans="16:29" ht="15">
      <c r="P1227" s="601"/>
      <c r="Q1227" s="601"/>
      <c r="R1227" s="601"/>
      <c r="S1227" s="601"/>
      <c r="T1227" s="601"/>
      <c r="U1227" s="601"/>
      <c r="V1227" s="601"/>
      <c r="W1227" s="601"/>
      <c r="X1227" s="601"/>
      <c r="Y1227" s="601"/>
      <c r="Z1227" s="601"/>
      <c r="AA1227" s="601"/>
      <c r="AB1227" s="601"/>
      <c r="AC1227" s="601"/>
    </row>
    <row r="1228" spans="16:29" ht="15">
      <c r="P1228" s="601"/>
      <c r="Q1228" s="601"/>
      <c r="R1228" s="601"/>
      <c r="S1228" s="601"/>
      <c r="T1228" s="601"/>
      <c r="U1228" s="601"/>
      <c r="V1228" s="601"/>
      <c r="W1228" s="601"/>
      <c r="X1228" s="601"/>
      <c r="Y1228" s="601"/>
      <c r="Z1228" s="601"/>
      <c r="AA1228" s="601"/>
      <c r="AB1228" s="601"/>
      <c r="AC1228" s="601"/>
    </row>
    <row r="1229" spans="16:29" ht="15">
      <c r="P1229" s="601"/>
      <c r="Q1229" s="601"/>
      <c r="R1229" s="601"/>
      <c r="S1229" s="601"/>
      <c r="T1229" s="601"/>
      <c r="U1229" s="601"/>
      <c r="V1229" s="601"/>
      <c r="W1229" s="601"/>
      <c r="X1229" s="601"/>
      <c r="Y1229" s="601"/>
      <c r="Z1229" s="601"/>
      <c r="AA1229" s="601"/>
      <c r="AB1229" s="601"/>
      <c r="AC1229" s="601"/>
    </row>
    <row r="1230" spans="16:29" ht="15">
      <c r="P1230" s="601"/>
      <c r="Q1230" s="601"/>
      <c r="R1230" s="601"/>
      <c r="S1230" s="601"/>
      <c r="T1230" s="601"/>
      <c r="U1230" s="601"/>
      <c r="V1230" s="601"/>
      <c r="W1230" s="601"/>
      <c r="X1230" s="601"/>
      <c r="Y1230" s="601"/>
      <c r="Z1230" s="601"/>
      <c r="AA1230" s="601"/>
      <c r="AB1230" s="601"/>
      <c r="AC1230" s="601"/>
    </row>
    <row r="1231" spans="16:29" ht="15">
      <c r="P1231" s="601"/>
      <c r="Q1231" s="601"/>
      <c r="R1231" s="601"/>
      <c r="S1231" s="601"/>
      <c r="T1231" s="601"/>
      <c r="U1231" s="601"/>
      <c r="V1231" s="601"/>
      <c r="W1231" s="601"/>
      <c r="X1231" s="601"/>
      <c r="Y1231" s="601"/>
      <c r="Z1231" s="601"/>
      <c r="AA1231" s="601"/>
      <c r="AB1231" s="601"/>
      <c r="AC1231" s="601"/>
    </row>
    <row r="1232" spans="16:29" ht="15">
      <c r="P1232" s="601"/>
      <c r="Q1232" s="601"/>
      <c r="R1232" s="601"/>
      <c r="S1232" s="601"/>
      <c r="T1232" s="601"/>
      <c r="U1232" s="601"/>
      <c r="V1232" s="601"/>
      <c r="W1232" s="601"/>
      <c r="X1232" s="601"/>
      <c r="Y1232" s="601"/>
      <c r="Z1232" s="601"/>
      <c r="AA1232" s="601"/>
      <c r="AB1232" s="601"/>
      <c r="AC1232" s="601"/>
    </row>
    <row r="1233" spans="16:29" ht="15">
      <c r="P1233" s="601"/>
      <c r="Q1233" s="601"/>
      <c r="R1233" s="601"/>
      <c r="S1233" s="601"/>
      <c r="T1233" s="601"/>
      <c r="U1233" s="601"/>
      <c r="V1233" s="601"/>
      <c r="W1233" s="601"/>
      <c r="X1233" s="601"/>
      <c r="Y1233" s="601"/>
      <c r="Z1233" s="601"/>
      <c r="AA1233" s="601"/>
      <c r="AB1233" s="601"/>
      <c r="AC1233" s="601"/>
    </row>
    <row r="1234" spans="16:29" ht="15">
      <c r="P1234" s="601"/>
      <c r="Q1234" s="601"/>
      <c r="R1234" s="601"/>
      <c r="S1234" s="601"/>
      <c r="T1234" s="601"/>
      <c r="U1234" s="601"/>
      <c r="V1234" s="601"/>
      <c r="W1234" s="601"/>
      <c r="X1234" s="601"/>
      <c r="Y1234" s="601"/>
      <c r="Z1234" s="601"/>
      <c r="AA1234" s="601"/>
      <c r="AB1234" s="601"/>
      <c r="AC1234" s="601"/>
    </row>
    <row r="1235" spans="16:29" ht="15">
      <c r="P1235" s="601"/>
      <c r="Q1235" s="601"/>
      <c r="R1235" s="601"/>
      <c r="S1235" s="601"/>
      <c r="T1235" s="601"/>
      <c r="U1235" s="601"/>
      <c r="V1235" s="601"/>
      <c r="W1235" s="601"/>
      <c r="X1235" s="601"/>
      <c r="Y1235" s="601"/>
      <c r="Z1235" s="601"/>
      <c r="AA1235" s="601"/>
      <c r="AB1235" s="601"/>
      <c r="AC1235" s="601"/>
    </row>
    <row r="1236" spans="16:29" ht="15">
      <c r="P1236" s="601"/>
      <c r="Q1236" s="601"/>
      <c r="R1236" s="601"/>
      <c r="S1236" s="601"/>
      <c r="T1236" s="601"/>
      <c r="U1236" s="601"/>
      <c r="V1236" s="601"/>
      <c r="W1236" s="601"/>
      <c r="X1236" s="601"/>
      <c r="Y1236" s="601"/>
      <c r="Z1236" s="601"/>
      <c r="AA1236" s="601"/>
      <c r="AB1236" s="601"/>
      <c r="AC1236" s="601"/>
    </row>
    <row r="1237" spans="16:29" ht="15">
      <c r="P1237" s="601"/>
      <c r="Q1237" s="601"/>
      <c r="R1237" s="601"/>
      <c r="S1237" s="601"/>
      <c r="T1237" s="601"/>
      <c r="U1237" s="601"/>
      <c r="V1237" s="601"/>
      <c r="W1237" s="601"/>
      <c r="X1237" s="601"/>
      <c r="Y1237" s="601"/>
      <c r="Z1237" s="601"/>
      <c r="AA1237" s="601"/>
      <c r="AB1237" s="601"/>
      <c r="AC1237" s="601"/>
    </row>
    <row r="1238" spans="16:29" ht="15">
      <c r="P1238" s="601"/>
      <c r="Q1238" s="601"/>
      <c r="R1238" s="601"/>
      <c r="S1238" s="601"/>
      <c r="T1238" s="601"/>
      <c r="U1238" s="601"/>
      <c r="V1238" s="601"/>
      <c r="W1238" s="601"/>
      <c r="X1238" s="601"/>
      <c r="Y1238" s="601"/>
      <c r="Z1238" s="601"/>
      <c r="AA1238" s="601"/>
      <c r="AB1238" s="601"/>
      <c r="AC1238" s="601"/>
    </row>
    <row r="1239" spans="16:29" ht="15">
      <c r="P1239" s="601"/>
      <c r="Q1239" s="601"/>
      <c r="R1239" s="601"/>
      <c r="S1239" s="601"/>
      <c r="T1239" s="601"/>
      <c r="U1239" s="601"/>
      <c r="V1239" s="601"/>
      <c r="W1239" s="601"/>
      <c r="X1239" s="601"/>
      <c r="Y1239" s="601"/>
      <c r="Z1239" s="601"/>
      <c r="AA1239" s="601"/>
      <c r="AB1239" s="601"/>
      <c r="AC1239" s="601"/>
    </row>
    <row r="1240" spans="16:29" ht="15">
      <c r="P1240" s="601"/>
      <c r="Q1240" s="601"/>
      <c r="R1240" s="601"/>
      <c r="S1240" s="601"/>
      <c r="T1240" s="601"/>
      <c r="U1240" s="601"/>
      <c r="V1240" s="601"/>
      <c r="W1240" s="601"/>
      <c r="X1240" s="601"/>
      <c r="Y1240" s="601"/>
      <c r="Z1240" s="601"/>
      <c r="AA1240" s="601"/>
      <c r="AB1240" s="601"/>
      <c r="AC1240" s="601"/>
    </row>
    <row r="1241" spans="16:29" ht="15">
      <c r="P1241" s="601"/>
      <c r="Q1241" s="601"/>
      <c r="R1241" s="601"/>
      <c r="S1241" s="601"/>
      <c r="T1241" s="601"/>
      <c r="U1241" s="601"/>
      <c r="V1241" s="601"/>
      <c r="W1241" s="601"/>
      <c r="X1241" s="601"/>
      <c r="Y1241" s="601"/>
      <c r="Z1241" s="601"/>
      <c r="AA1241" s="601"/>
      <c r="AB1241" s="601"/>
      <c r="AC1241" s="601"/>
    </row>
    <row r="1242" spans="16:29" ht="15">
      <c r="P1242" s="601"/>
      <c r="Q1242" s="601"/>
      <c r="R1242" s="601"/>
      <c r="S1242" s="601"/>
      <c r="T1242" s="601"/>
      <c r="U1242" s="601"/>
      <c r="V1242" s="601"/>
      <c r="W1242" s="601"/>
      <c r="X1242" s="601"/>
      <c r="Y1242" s="601"/>
      <c r="Z1242" s="601"/>
      <c r="AA1242" s="601"/>
      <c r="AB1242" s="601"/>
      <c r="AC1242" s="601"/>
    </row>
    <row r="1243" spans="16:29" ht="15">
      <c r="P1243" s="601"/>
      <c r="Q1243" s="601"/>
      <c r="R1243" s="601"/>
      <c r="S1243" s="601"/>
      <c r="T1243" s="601"/>
      <c r="U1243" s="601"/>
      <c r="V1243" s="601"/>
      <c r="W1243" s="601"/>
      <c r="X1243" s="601"/>
      <c r="Y1243" s="601"/>
      <c r="Z1243" s="601"/>
      <c r="AA1243" s="601"/>
      <c r="AB1243" s="601"/>
      <c r="AC1243" s="601"/>
    </row>
    <row r="1244" spans="16:29" ht="15">
      <c r="P1244" s="601"/>
      <c r="Q1244" s="601"/>
      <c r="R1244" s="601"/>
      <c r="S1244" s="601"/>
      <c r="T1244" s="601"/>
      <c r="U1244" s="601"/>
      <c r="V1244" s="601"/>
      <c r="W1244" s="601"/>
      <c r="X1244" s="601"/>
      <c r="Y1244" s="601"/>
      <c r="Z1244" s="601"/>
      <c r="AA1244" s="601"/>
      <c r="AB1244" s="601"/>
      <c r="AC1244" s="601"/>
    </row>
    <row r="1245" spans="16:29" ht="15">
      <c r="P1245" s="601"/>
      <c r="Q1245" s="601"/>
      <c r="R1245" s="601"/>
      <c r="S1245" s="601"/>
      <c r="T1245" s="601"/>
      <c r="U1245" s="601"/>
      <c r="V1245" s="601"/>
      <c r="W1245" s="601"/>
      <c r="X1245" s="601"/>
      <c r="Y1245" s="601"/>
      <c r="Z1245" s="601"/>
      <c r="AA1245" s="601"/>
      <c r="AB1245" s="601"/>
      <c r="AC1245" s="601"/>
    </row>
    <row r="1246" spans="16:29" ht="15">
      <c r="P1246" s="601"/>
      <c r="Q1246" s="601"/>
      <c r="R1246" s="601"/>
      <c r="S1246" s="601"/>
      <c r="T1246" s="601"/>
      <c r="U1246" s="601"/>
      <c r="V1246" s="601"/>
      <c r="W1246" s="601"/>
      <c r="X1246" s="601"/>
      <c r="Y1246" s="601"/>
      <c r="Z1246" s="601"/>
      <c r="AA1246" s="601"/>
      <c r="AB1246" s="601"/>
      <c r="AC1246" s="601"/>
    </row>
    <row r="1247" spans="16:29" ht="15">
      <c r="P1247" s="601"/>
      <c r="Q1247" s="601"/>
      <c r="R1247" s="601"/>
      <c r="S1247" s="601"/>
      <c r="T1247" s="601"/>
      <c r="U1247" s="601"/>
      <c r="V1247" s="601"/>
      <c r="W1247" s="601"/>
      <c r="X1247" s="601"/>
      <c r="Y1247" s="601"/>
      <c r="Z1247" s="601"/>
      <c r="AA1247" s="601"/>
      <c r="AB1247" s="601"/>
      <c r="AC1247" s="601"/>
    </row>
    <row r="1248" spans="16:29" ht="15">
      <c r="P1248" s="601"/>
      <c r="Q1248" s="601"/>
      <c r="R1248" s="601"/>
      <c r="S1248" s="601"/>
      <c r="T1248" s="601"/>
      <c r="U1248" s="601"/>
      <c r="V1248" s="601"/>
      <c r="W1248" s="601"/>
      <c r="X1248" s="601"/>
      <c r="Y1248" s="601"/>
      <c r="Z1248" s="601"/>
      <c r="AA1248" s="601"/>
      <c r="AB1248" s="601"/>
      <c r="AC1248" s="601"/>
    </row>
    <row r="1249" spans="16:29" ht="15">
      <c r="P1249" s="601"/>
      <c r="Q1249" s="601"/>
      <c r="R1249" s="601"/>
      <c r="S1249" s="601"/>
      <c r="T1249" s="601"/>
      <c r="U1249" s="601"/>
      <c r="V1249" s="601"/>
      <c r="W1249" s="601"/>
      <c r="X1249" s="601"/>
      <c r="Y1249" s="601"/>
      <c r="Z1249" s="601"/>
      <c r="AA1249" s="601"/>
      <c r="AB1249" s="601"/>
      <c r="AC1249" s="601"/>
    </row>
    <row r="1250" spans="16:29" ht="15">
      <c r="P1250" s="601"/>
      <c r="Q1250" s="601"/>
      <c r="R1250" s="601"/>
      <c r="S1250" s="601"/>
      <c r="T1250" s="601"/>
      <c r="U1250" s="601"/>
      <c r="V1250" s="601"/>
      <c r="W1250" s="601"/>
      <c r="X1250" s="601"/>
      <c r="Y1250" s="601"/>
      <c r="Z1250" s="601"/>
      <c r="AA1250" s="601"/>
      <c r="AB1250" s="601"/>
      <c r="AC1250" s="601"/>
    </row>
    <row r="1251" spans="16:29" ht="15">
      <c r="P1251" s="601"/>
      <c r="Q1251" s="601"/>
      <c r="R1251" s="601"/>
      <c r="S1251" s="601"/>
      <c r="T1251" s="601"/>
      <c r="U1251" s="601"/>
      <c r="V1251" s="601"/>
      <c r="W1251" s="601"/>
      <c r="X1251" s="601"/>
      <c r="Y1251" s="601"/>
      <c r="Z1251" s="601"/>
      <c r="AA1251" s="601"/>
      <c r="AB1251" s="601"/>
      <c r="AC1251" s="601"/>
    </row>
    <row r="1252" spans="16:29" ht="15">
      <c r="P1252" s="601"/>
      <c r="Q1252" s="601"/>
      <c r="R1252" s="601"/>
      <c r="S1252" s="601"/>
      <c r="T1252" s="601"/>
      <c r="U1252" s="601"/>
      <c r="V1252" s="601"/>
      <c r="W1252" s="601"/>
      <c r="X1252" s="601"/>
      <c r="Y1252" s="601"/>
      <c r="Z1252" s="601"/>
      <c r="AA1252" s="601"/>
      <c r="AB1252" s="601"/>
      <c r="AC1252" s="601"/>
    </row>
    <row r="1253" spans="16:29" ht="15">
      <c r="P1253" s="601"/>
      <c r="Q1253" s="601"/>
      <c r="R1253" s="601"/>
      <c r="S1253" s="601"/>
      <c r="T1253" s="601"/>
      <c r="U1253" s="601"/>
      <c r="V1253" s="601"/>
      <c r="W1253" s="601"/>
      <c r="X1253" s="601"/>
      <c r="Y1253" s="601"/>
      <c r="Z1253" s="601"/>
      <c r="AA1253" s="601"/>
      <c r="AB1253" s="601"/>
      <c r="AC1253" s="601"/>
    </row>
    <row r="1254" spans="16:29" ht="15">
      <c r="P1254" s="601"/>
      <c r="Q1254" s="601"/>
      <c r="R1254" s="601"/>
      <c r="S1254" s="601"/>
      <c r="T1254" s="601"/>
      <c r="U1254" s="601"/>
      <c r="V1254" s="601"/>
      <c r="W1254" s="601"/>
      <c r="X1254" s="601"/>
      <c r="Y1254" s="601"/>
      <c r="Z1254" s="601"/>
      <c r="AA1254" s="601"/>
      <c r="AB1254" s="601"/>
      <c r="AC1254" s="601"/>
    </row>
    <row r="1255" spans="16:29" ht="15">
      <c r="P1255" s="601"/>
      <c r="Q1255" s="601"/>
      <c r="R1255" s="601"/>
      <c r="S1255" s="601"/>
      <c r="T1255" s="601"/>
      <c r="U1255" s="601"/>
      <c r="V1255" s="601"/>
      <c r="W1255" s="601"/>
      <c r="X1255" s="601"/>
      <c r="Y1255" s="601"/>
      <c r="Z1255" s="601"/>
      <c r="AA1255" s="601"/>
      <c r="AB1255" s="601"/>
      <c r="AC1255" s="601"/>
    </row>
    <row r="1256" spans="16:29" ht="15">
      <c r="P1256" s="601"/>
      <c r="Q1256" s="601"/>
      <c r="R1256" s="601"/>
      <c r="S1256" s="601"/>
      <c r="T1256" s="601"/>
      <c r="U1256" s="601"/>
      <c r="V1256" s="601"/>
      <c r="W1256" s="601"/>
      <c r="X1256" s="601"/>
      <c r="Y1256" s="601"/>
      <c r="Z1256" s="601"/>
      <c r="AA1256" s="601"/>
      <c r="AB1256" s="601"/>
      <c r="AC1256" s="601"/>
    </row>
    <row r="1257" spans="16:29" ht="15">
      <c r="P1257" s="601"/>
      <c r="Q1257" s="601"/>
      <c r="R1257" s="601"/>
      <c r="S1257" s="601"/>
      <c r="T1257" s="601"/>
      <c r="U1257" s="601"/>
      <c r="V1257" s="601"/>
      <c r="W1257" s="601"/>
      <c r="X1257" s="601"/>
      <c r="Y1257" s="601"/>
      <c r="Z1257" s="601"/>
      <c r="AA1257" s="601"/>
      <c r="AB1257" s="601"/>
      <c r="AC1257" s="601"/>
    </row>
    <row r="1258" spans="16:29" ht="15">
      <c r="P1258" s="601"/>
      <c r="Q1258" s="601"/>
      <c r="R1258" s="601"/>
      <c r="S1258" s="601"/>
      <c r="T1258" s="601"/>
      <c r="U1258" s="601"/>
      <c r="V1258" s="601"/>
      <c r="W1258" s="601"/>
      <c r="X1258" s="601"/>
      <c r="Y1258" s="601"/>
      <c r="Z1258" s="601"/>
      <c r="AA1258" s="601"/>
      <c r="AB1258" s="601"/>
      <c r="AC1258" s="601"/>
    </row>
    <row r="1259" spans="16:29" ht="15">
      <c r="P1259" s="601"/>
      <c r="Q1259" s="601"/>
      <c r="R1259" s="601"/>
      <c r="S1259" s="601"/>
      <c r="T1259" s="601"/>
      <c r="U1259" s="601"/>
      <c r="V1259" s="601"/>
      <c r="W1259" s="601"/>
      <c r="X1259" s="601"/>
      <c r="Y1259" s="601"/>
      <c r="Z1259" s="601"/>
      <c r="AA1259" s="601"/>
      <c r="AB1259" s="601"/>
      <c r="AC1259" s="601"/>
    </row>
    <row r="1260" spans="16:29" ht="15">
      <c r="P1260" s="601"/>
      <c r="Q1260" s="601"/>
      <c r="R1260" s="601"/>
      <c r="S1260" s="601"/>
      <c r="T1260" s="601"/>
      <c r="U1260" s="601"/>
      <c r="V1260" s="601"/>
      <c r="W1260" s="601"/>
      <c r="X1260" s="601"/>
      <c r="Y1260" s="601"/>
      <c r="Z1260" s="601"/>
      <c r="AA1260" s="601"/>
      <c r="AB1260" s="601"/>
      <c r="AC1260" s="601"/>
    </row>
    <row r="1261" spans="16:29" ht="15">
      <c r="P1261" s="601"/>
      <c r="Q1261" s="601"/>
      <c r="R1261" s="601"/>
      <c r="S1261" s="601"/>
      <c r="T1261" s="601"/>
      <c r="U1261" s="601"/>
      <c r="V1261" s="601"/>
      <c r="W1261" s="601"/>
      <c r="X1261" s="601"/>
      <c r="Y1261" s="601"/>
      <c r="Z1261" s="601"/>
      <c r="AA1261" s="601"/>
      <c r="AB1261" s="601"/>
      <c r="AC1261" s="601"/>
    </row>
    <row r="1262" spans="16:29" ht="15">
      <c r="P1262" s="601"/>
      <c r="Q1262" s="601"/>
      <c r="R1262" s="601"/>
      <c r="S1262" s="601"/>
      <c r="T1262" s="601"/>
      <c r="U1262" s="601"/>
      <c r="V1262" s="601"/>
      <c r="W1262" s="601"/>
      <c r="X1262" s="601"/>
      <c r="Y1262" s="601"/>
      <c r="Z1262" s="601"/>
      <c r="AA1262" s="601"/>
      <c r="AB1262" s="601"/>
      <c r="AC1262" s="601"/>
    </row>
    <row r="1263" spans="16:29" ht="15">
      <c r="P1263" s="601"/>
      <c r="Q1263" s="601"/>
      <c r="R1263" s="601"/>
      <c r="S1263" s="601"/>
      <c r="T1263" s="601"/>
      <c r="U1263" s="601"/>
      <c r="V1263" s="601"/>
      <c r="W1263" s="601"/>
      <c r="X1263" s="601"/>
      <c r="Y1263" s="601"/>
      <c r="Z1263" s="601"/>
      <c r="AA1263" s="601"/>
      <c r="AB1263" s="601"/>
      <c r="AC1263" s="601"/>
    </row>
    <row r="1264" spans="16:29" ht="15">
      <c r="P1264" s="601"/>
      <c r="Q1264" s="601"/>
      <c r="R1264" s="601"/>
      <c r="S1264" s="601"/>
      <c r="T1264" s="601"/>
      <c r="U1264" s="601"/>
      <c r="V1264" s="601"/>
      <c r="W1264" s="601"/>
      <c r="X1264" s="601"/>
      <c r="Y1264" s="601"/>
      <c r="Z1264" s="601"/>
      <c r="AA1264" s="601"/>
      <c r="AB1264" s="601"/>
      <c r="AC1264" s="601"/>
    </row>
    <row r="1265" spans="16:29" ht="15">
      <c r="P1265" s="601"/>
      <c r="Q1265" s="601"/>
      <c r="R1265" s="601"/>
      <c r="S1265" s="601"/>
      <c r="T1265" s="601"/>
      <c r="U1265" s="601"/>
      <c r="V1265" s="601"/>
      <c r="W1265" s="601"/>
      <c r="X1265" s="601"/>
      <c r="Y1265" s="601"/>
      <c r="Z1265" s="601"/>
      <c r="AA1265" s="601"/>
      <c r="AB1265" s="601"/>
      <c r="AC1265" s="601"/>
    </row>
    <row r="1266" spans="16:29" ht="15">
      <c r="P1266" s="601"/>
      <c r="Q1266" s="601"/>
      <c r="R1266" s="601"/>
      <c r="S1266" s="601"/>
      <c r="T1266" s="601"/>
      <c r="U1266" s="601"/>
      <c r="V1266" s="601"/>
      <c r="W1266" s="601"/>
      <c r="X1266" s="601"/>
      <c r="Y1266" s="601"/>
      <c r="Z1266" s="601"/>
      <c r="AA1266" s="601"/>
      <c r="AB1266" s="601"/>
      <c r="AC1266" s="601"/>
    </row>
    <row r="1267" spans="16:29" ht="15">
      <c r="P1267" s="601"/>
      <c r="Q1267" s="601"/>
      <c r="R1267" s="601"/>
      <c r="S1267" s="601"/>
      <c r="T1267" s="601"/>
      <c r="U1267" s="601"/>
      <c r="V1267" s="601"/>
      <c r="W1267" s="601"/>
      <c r="X1267" s="601"/>
      <c r="Y1267" s="601"/>
      <c r="Z1267" s="601"/>
      <c r="AA1267" s="601"/>
      <c r="AB1267" s="601"/>
      <c r="AC1267" s="601"/>
    </row>
    <row r="1268" spans="16:29" ht="15">
      <c r="P1268" s="601"/>
      <c r="Q1268" s="601"/>
      <c r="R1268" s="601"/>
      <c r="S1268" s="601"/>
      <c r="T1268" s="601"/>
      <c r="U1268" s="601"/>
      <c r="V1268" s="601"/>
      <c r="W1268" s="601"/>
      <c r="X1268" s="601"/>
      <c r="Y1268" s="601"/>
      <c r="Z1268" s="601"/>
      <c r="AA1268" s="601"/>
      <c r="AB1268" s="601"/>
      <c r="AC1268" s="601"/>
    </row>
    <row r="1269" spans="16:29" ht="15">
      <c r="P1269" s="601"/>
      <c r="Q1269" s="601"/>
      <c r="R1269" s="601"/>
      <c r="S1269" s="601"/>
      <c r="T1269" s="601"/>
      <c r="U1269" s="601"/>
      <c r="V1269" s="601"/>
      <c r="W1269" s="601"/>
      <c r="X1269" s="601"/>
      <c r="Y1269" s="601"/>
      <c r="Z1269" s="601"/>
      <c r="AA1269" s="601"/>
      <c r="AB1269" s="601"/>
      <c r="AC1269" s="601"/>
    </row>
    <row r="1270" spans="16:29" ht="15">
      <c r="P1270" s="601"/>
      <c r="Q1270" s="601"/>
      <c r="R1270" s="601"/>
      <c r="S1270" s="601"/>
      <c r="T1270" s="601"/>
      <c r="U1270" s="601"/>
      <c r="V1270" s="601"/>
      <c r="W1270" s="601"/>
      <c r="X1270" s="601"/>
      <c r="Y1270" s="601"/>
      <c r="Z1270" s="601"/>
      <c r="AA1270" s="601"/>
      <c r="AB1270" s="601"/>
      <c r="AC1270" s="601"/>
    </row>
    <row r="1271" spans="16:29" ht="15">
      <c r="P1271" s="601"/>
      <c r="Q1271" s="601"/>
      <c r="R1271" s="601"/>
      <c r="S1271" s="601"/>
      <c r="T1271" s="601"/>
      <c r="U1271" s="601"/>
      <c r="V1271" s="601"/>
      <c r="W1271" s="601"/>
      <c r="X1271" s="601"/>
      <c r="Y1271" s="601"/>
      <c r="Z1271" s="601"/>
      <c r="AA1271" s="601"/>
      <c r="AB1271" s="601"/>
      <c r="AC1271" s="601"/>
    </row>
    <row r="1272" spans="16:29" ht="15">
      <c r="P1272" s="601"/>
      <c r="Q1272" s="601"/>
      <c r="R1272" s="601"/>
      <c r="S1272" s="601"/>
      <c r="T1272" s="601"/>
      <c r="U1272" s="601"/>
      <c r="V1272" s="601"/>
      <c r="W1272" s="601"/>
      <c r="X1272" s="601"/>
      <c r="Y1272" s="601"/>
      <c r="Z1272" s="601"/>
      <c r="AA1272" s="601"/>
      <c r="AB1272" s="601"/>
      <c r="AC1272" s="601"/>
    </row>
    <row r="1273" spans="16:29" ht="15">
      <c r="P1273" s="601"/>
      <c r="Q1273" s="601"/>
      <c r="R1273" s="601"/>
      <c r="S1273" s="601"/>
      <c r="T1273" s="601"/>
      <c r="U1273" s="601"/>
      <c r="V1273" s="601"/>
      <c r="W1273" s="601"/>
      <c r="X1273" s="601"/>
      <c r="Y1273" s="601"/>
      <c r="Z1273" s="601"/>
      <c r="AA1273" s="601"/>
      <c r="AB1273" s="601"/>
      <c r="AC1273" s="601"/>
    </row>
    <row r="1274" spans="16:29" ht="15">
      <c r="P1274" s="601"/>
      <c r="Q1274" s="601"/>
      <c r="R1274" s="601"/>
      <c r="S1274" s="601"/>
      <c r="T1274" s="601"/>
      <c r="U1274" s="601"/>
      <c r="V1274" s="601"/>
      <c r="W1274" s="601"/>
      <c r="X1274" s="601"/>
      <c r="Y1274" s="601"/>
      <c r="Z1274" s="601"/>
      <c r="AA1274" s="601"/>
      <c r="AB1274" s="601"/>
      <c r="AC1274" s="601"/>
    </row>
    <row r="1275" spans="16:29" ht="15">
      <c r="P1275" s="601"/>
      <c r="Q1275" s="601"/>
      <c r="R1275" s="601"/>
      <c r="S1275" s="601"/>
      <c r="T1275" s="601"/>
      <c r="U1275" s="601"/>
      <c r="V1275" s="601"/>
      <c r="W1275" s="601"/>
      <c r="X1275" s="601"/>
      <c r="Y1275" s="601"/>
      <c r="Z1275" s="601"/>
      <c r="AA1275" s="601"/>
      <c r="AB1275" s="601"/>
      <c r="AC1275" s="601"/>
    </row>
    <row r="1276" spans="16:29" ht="15">
      <c r="P1276" s="601"/>
      <c r="Q1276" s="601"/>
      <c r="R1276" s="601"/>
      <c r="S1276" s="601"/>
      <c r="T1276" s="601"/>
      <c r="U1276" s="601"/>
      <c r="V1276" s="601"/>
      <c r="W1276" s="601"/>
      <c r="X1276" s="601"/>
      <c r="Y1276" s="601"/>
      <c r="Z1276" s="601"/>
      <c r="AA1276" s="601"/>
      <c r="AB1276" s="601"/>
      <c r="AC1276" s="601"/>
    </row>
    <row r="1277" spans="16:29" ht="15">
      <c r="P1277" s="601"/>
      <c r="Q1277" s="601"/>
      <c r="R1277" s="601"/>
      <c r="S1277" s="601"/>
      <c r="T1277" s="601"/>
      <c r="U1277" s="601"/>
      <c r="V1277" s="601"/>
      <c r="W1277" s="601"/>
      <c r="X1277" s="601"/>
      <c r="Y1277" s="601"/>
      <c r="Z1277" s="601"/>
      <c r="AA1277" s="601"/>
      <c r="AB1277" s="601"/>
      <c r="AC1277" s="601"/>
    </row>
    <row r="1278" spans="16:29" ht="15">
      <c r="P1278" s="601"/>
      <c r="Q1278" s="601"/>
      <c r="R1278" s="601"/>
      <c r="S1278" s="601"/>
      <c r="T1278" s="601"/>
      <c r="U1278" s="601"/>
      <c r="V1278" s="601"/>
      <c r="W1278" s="601"/>
      <c r="X1278" s="601"/>
      <c r="Y1278" s="601"/>
      <c r="Z1278" s="601"/>
      <c r="AA1278" s="601"/>
      <c r="AB1278" s="601"/>
      <c r="AC1278" s="601"/>
    </row>
    <row r="1279" spans="16:29" ht="15">
      <c r="P1279" s="601"/>
      <c r="Q1279" s="601"/>
      <c r="R1279" s="601"/>
      <c r="S1279" s="601"/>
      <c r="T1279" s="601"/>
      <c r="U1279" s="601"/>
      <c r="V1279" s="601"/>
      <c r="W1279" s="601"/>
      <c r="X1279" s="601"/>
      <c r="Y1279" s="601"/>
      <c r="Z1279" s="601"/>
      <c r="AA1279" s="601"/>
      <c r="AB1279" s="601"/>
      <c r="AC1279" s="601"/>
    </row>
    <row r="1280" spans="16:29" ht="15">
      <c r="P1280" s="601"/>
      <c r="Q1280" s="601"/>
      <c r="R1280" s="601"/>
      <c r="S1280" s="601"/>
      <c r="T1280" s="601"/>
      <c r="U1280" s="601"/>
      <c r="V1280" s="601"/>
      <c r="W1280" s="601"/>
      <c r="X1280" s="601"/>
      <c r="Y1280" s="601"/>
      <c r="Z1280" s="601"/>
      <c r="AA1280" s="601"/>
      <c r="AB1280" s="601"/>
      <c r="AC1280" s="601"/>
    </row>
    <row r="1281" spans="16:29" ht="15">
      <c r="P1281" s="601"/>
      <c r="Q1281" s="601"/>
      <c r="R1281" s="601"/>
      <c r="S1281" s="601"/>
      <c r="T1281" s="601"/>
      <c r="U1281" s="601"/>
      <c r="V1281" s="601"/>
      <c r="W1281" s="601"/>
      <c r="X1281" s="601"/>
      <c r="Y1281" s="601"/>
      <c r="Z1281" s="601"/>
      <c r="AA1281" s="601"/>
      <c r="AB1281" s="601"/>
      <c r="AC1281" s="601"/>
    </row>
    <row r="1282" spans="16:29" ht="15">
      <c r="P1282" s="601"/>
      <c r="Q1282" s="601"/>
      <c r="R1282" s="601"/>
      <c r="S1282" s="601"/>
      <c r="T1282" s="601"/>
      <c r="U1282" s="601"/>
      <c r="V1282" s="601"/>
      <c r="W1282" s="601"/>
      <c r="X1282" s="601"/>
      <c r="Y1282" s="601"/>
      <c r="Z1282" s="601"/>
      <c r="AA1282" s="601"/>
      <c r="AB1282" s="601"/>
      <c r="AC1282" s="601"/>
    </row>
    <row r="1283" spans="16:29" ht="15">
      <c r="P1283" s="601"/>
      <c r="Q1283" s="601"/>
      <c r="R1283" s="601"/>
      <c r="S1283" s="601"/>
      <c r="T1283" s="601"/>
      <c r="U1283" s="601"/>
      <c r="V1283" s="601"/>
      <c r="W1283" s="601"/>
      <c r="X1283" s="601"/>
      <c r="Y1283" s="601"/>
      <c r="Z1283" s="601"/>
      <c r="AA1283" s="601"/>
      <c r="AB1283" s="601"/>
      <c r="AC1283" s="601"/>
    </row>
    <row r="1284" spans="16:29" ht="15">
      <c r="P1284" s="601"/>
      <c r="Q1284" s="601"/>
      <c r="R1284" s="601"/>
      <c r="S1284" s="601"/>
      <c r="T1284" s="601"/>
      <c r="U1284" s="601"/>
      <c r="V1284" s="601"/>
      <c r="W1284" s="601"/>
      <c r="X1284" s="601"/>
      <c r="Y1284" s="601"/>
      <c r="Z1284" s="601"/>
      <c r="AA1284" s="601"/>
      <c r="AB1284" s="601"/>
      <c r="AC1284" s="601"/>
    </row>
    <row r="1285" spans="16:29" ht="15">
      <c r="P1285" s="601"/>
      <c r="Q1285" s="601"/>
      <c r="R1285" s="601"/>
      <c r="S1285" s="601"/>
      <c r="T1285" s="601"/>
      <c r="U1285" s="601"/>
      <c r="V1285" s="601"/>
      <c r="W1285" s="601"/>
      <c r="X1285" s="601"/>
      <c r="Y1285" s="601"/>
      <c r="Z1285" s="601"/>
      <c r="AA1285" s="601"/>
      <c r="AB1285" s="601"/>
      <c r="AC1285" s="601"/>
    </row>
    <row r="1286" spans="16:29" ht="15">
      <c r="P1286" s="601"/>
      <c r="Q1286" s="601"/>
      <c r="R1286" s="601"/>
      <c r="S1286" s="601"/>
      <c r="T1286" s="601"/>
      <c r="U1286" s="601"/>
      <c r="V1286" s="601"/>
      <c r="W1286" s="601"/>
      <c r="X1286" s="601"/>
      <c r="Y1286" s="601"/>
      <c r="Z1286" s="601"/>
      <c r="AA1286" s="601"/>
      <c r="AB1286" s="601"/>
      <c r="AC1286" s="601"/>
    </row>
    <row r="1287" spans="16:29" ht="15">
      <c r="P1287" s="601"/>
      <c r="Q1287" s="601"/>
      <c r="R1287" s="601"/>
      <c r="S1287" s="601"/>
      <c r="T1287" s="601"/>
      <c r="U1287" s="601"/>
      <c r="V1287" s="601"/>
      <c r="W1287" s="601"/>
      <c r="X1287" s="601"/>
      <c r="Y1287" s="601"/>
      <c r="Z1287" s="601"/>
      <c r="AA1287" s="601"/>
      <c r="AB1287" s="601"/>
      <c r="AC1287" s="601"/>
    </row>
    <row r="1288" spans="16:29" ht="15">
      <c r="P1288" s="601"/>
      <c r="Q1288" s="601"/>
      <c r="R1288" s="601"/>
      <c r="S1288" s="601"/>
      <c r="T1288" s="601"/>
      <c r="U1288" s="601"/>
      <c r="V1288" s="601"/>
      <c r="W1288" s="601"/>
      <c r="X1288" s="601"/>
      <c r="Y1288" s="601"/>
      <c r="Z1288" s="601"/>
      <c r="AA1288" s="601"/>
      <c r="AB1288" s="601"/>
      <c r="AC1288" s="601"/>
    </row>
    <row r="1289" spans="16:29" ht="15">
      <c r="P1289" s="601"/>
      <c r="Q1289" s="601"/>
      <c r="R1289" s="601"/>
      <c r="S1289" s="601"/>
      <c r="T1289" s="601"/>
      <c r="U1289" s="601"/>
      <c r="V1289" s="601"/>
      <c r="W1289" s="601"/>
      <c r="X1289" s="601"/>
      <c r="Y1289" s="601"/>
      <c r="Z1289" s="601"/>
      <c r="AA1289" s="601"/>
      <c r="AB1289" s="601"/>
      <c r="AC1289" s="601"/>
    </row>
    <row r="1290" spans="16:29" ht="15">
      <c r="P1290" s="601"/>
      <c r="Q1290" s="601"/>
      <c r="R1290" s="601"/>
      <c r="S1290" s="601"/>
      <c r="T1290" s="601"/>
      <c r="U1290" s="601"/>
      <c r="V1290" s="601"/>
      <c r="W1290" s="601"/>
      <c r="X1290" s="601"/>
      <c r="Y1290" s="601"/>
      <c r="Z1290" s="601"/>
      <c r="AA1290" s="601"/>
      <c r="AB1290" s="601"/>
      <c r="AC1290" s="601"/>
    </row>
    <row r="1291" spans="16:29" ht="15">
      <c r="P1291" s="601"/>
      <c r="Q1291" s="601"/>
      <c r="R1291" s="601"/>
      <c r="S1291" s="601"/>
      <c r="T1291" s="601"/>
      <c r="U1291" s="601"/>
      <c r="V1291" s="601"/>
      <c r="W1291" s="601"/>
      <c r="X1291" s="601"/>
      <c r="Y1291" s="601"/>
      <c r="Z1291" s="601"/>
      <c r="AA1291" s="601"/>
      <c r="AB1291" s="601"/>
      <c r="AC1291" s="601"/>
    </row>
    <row r="1292" spans="16:29" ht="15">
      <c r="P1292" s="601"/>
      <c r="Q1292" s="601"/>
      <c r="R1292" s="601"/>
      <c r="S1292" s="601"/>
      <c r="T1292" s="601"/>
      <c r="U1292" s="601"/>
      <c r="V1292" s="601"/>
      <c r="W1292" s="601"/>
      <c r="X1292" s="601"/>
      <c r="Y1292" s="601"/>
      <c r="Z1292" s="601"/>
      <c r="AA1292" s="601"/>
      <c r="AB1292" s="601"/>
      <c r="AC1292" s="601"/>
    </row>
    <row r="1293" spans="16:29" ht="15">
      <c r="P1293" s="601"/>
      <c r="Q1293" s="601"/>
      <c r="R1293" s="601"/>
      <c r="S1293" s="601"/>
      <c r="T1293" s="601"/>
      <c r="U1293" s="601"/>
      <c r="V1293" s="601"/>
      <c r="W1293" s="601"/>
      <c r="X1293" s="601"/>
      <c r="Y1293" s="601"/>
      <c r="Z1293" s="601"/>
      <c r="AA1293" s="601"/>
      <c r="AB1293" s="601"/>
      <c r="AC1293" s="601"/>
    </row>
    <row r="1294" spans="16:29" ht="15">
      <c r="P1294" s="601"/>
      <c r="Q1294" s="601"/>
      <c r="R1294" s="601"/>
      <c r="S1294" s="601"/>
      <c r="T1294" s="601"/>
      <c r="U1294" s="601"/>
      <c r="V1294" s="601"/>
      <c r="W1294" s="601"/>
      <c r="X1294" s="601"/>
      <c r="Y1294" s="601"/>
      <c r="Z1294" s="601"/>
      <c r="AA1294" s="601"/>
      <c r="AB1294" s="601"/>
      <c r="AC1294" s="601"/>
    </row>
    <row r="1295" spans="16:29" ht="15">
      <c r="P1295" s="601"/>
      <c r="Q1295" s="601"/>
      <c r="R1295" s="601"/>
      <c r="S1295" s="601"/>
      <c r="T1295" s="601"/>
      <c r="U1295" s="601"/>
      <c r="V1295" s="601"/>
      <c r="W1295" s="601"/>
      <c r="X1295" s="601"/>
      <c r="Y1295" s="601"/>
      <c r="Z1295" s="601"/>
      <c r="AA1295" s="601"/>
      <c r="AB1295" s="601"/>
      <c r="AC1295" s="601"/>
    </row>
    <row r="1296" spans="16:29" ht="15">
      <c r="P1296" s="601"/>
      <c r="Q1296" s="601"/>
      <c r="R1296" s="601"/>
      <c r="S1296" s="601"/>
      <c r="T1296" s="601"/>
      <c r="U1296" s="601"/>
      <c r="V1296" s="601"/>
      <c r="W1296" s="601"/>
      <c r="X1296" s="601"/>
      <c r="Y1296" s="601"/>
      <c r="Z1296" s="601"/>
      <c r="AA1296" s="601"/>
      <c r="AB1296" s="601"/>
      <c r="AC1296" s="601"/>
    </row>
    <row r="1297" spans="16:29" ht="15">
      <c r="P1297" s="601"/>
      <c r="Q1297" s="601"/>
      <c r="R1297" s="601"/>
      <c r="S1297" s="601"/>
      <c r="T1297" s="601"/>
      <c r="U1297" s="601"/>
      <c r="V1297" s="601"/>
      <c r="W1297" s="601"/>
      <c r="X1297" s="601"/>
      <c r="Y1297" s="601"/>
      <c r="Z1297" s="601"/>
      <c r="AA1297" s="601"/>
      <c r="AB1297" s="601"/>
      <c r="AC1297" s="601"/>
    </row>
    <row r="1298" spans="16:29" ht="15">
      <c r="P1298" s="601"/>
      <c r="Q1298" s="601"/>
      <c r="R1298" s="601"/>
      <c r="S1298" s="601"/>
      <c r="T1298" s="601"/>
      <c r="U1298" s="601"/>
      <c r="V1298" s="601"/>
      <c r="W1298" s="601"/>
      <c r="X1298" s="601"/>
      <c r="Y1298" s="601"/>
      <c r="Z1298" s="601"/>
      <c r="AA1298" s="601"/>
      <c r="AB1298" s="601"/>
      <c r="AC1298" s="601"/>
    </row>
    <row r="1299" spans="16:29" ht="15">
      <c r="P1299" s="601"/>
      <c r="Q1299" s="601"/>
      <c r="R1299" s="601"/>
      <c r="S1299" s="601"/>
      <c r="T1299" s="601"/>
      <c r="U1299" s="601"/>
      <c r="V1299" s="601"/>
      <c r="W1299" s="601"/>
      <c r="X1299" s="601"/>
      <c r="Y1299" s="601"/>
      <c r="Z1299" s="601"/>
      <c r="AA1299" s="601"/>
      <c r="AB1299" s="601"/>
      <c r="AC1299" s="601"/>
    </row>
    <row r="1300" spans="16:29" ht="15">
      <c r="P1300" s="601"/>
      <c r="Q1300" s="601"/>
      <c r="R1300" s="601"/>
      <c r="S1300" s="601"/>
      <c r="T1300" s="601"/>
      <c r="U1300" s="601"/>
      <c r="V1300" s="601"/>
      <c r="W1300" s="601"/>
      <c r="X1300" s="601"/>
      <c r="Y1300" s="601"/>
      <c r="Z1300" s="601"/>
      <c r="AA1300" s="601"/>
      <c r="AB1300" s="601"/>
      <c r="AC1300" s="601"/>
    </row>
    <row r="1301" spans="16:29" ht="15">
      <c r="P1301" s="601"/>
      <c r="Q1301" s="601"/>
      <c r="R1301" s="601"/>
      <c r="S1301" s="601"/>
      <c r="T1301" s="601"/>
      <c r="U1301" s="601"/>
      <c r="V1301" s="601"/>
      <c r="W1301" s="601"/>
      <c r="X1301" s="601"/>
      <c r="Y1301" s="601"/>
      <c r="Z1301" s="601"/>
      <c r="AA1301" s="601"/>
      <c r="AB1301" s="601"/>
      <c r="AC1301" s="601"/>
    </row>
    <row r="1302" spans="16:29" ht="15">
      <c r="P1302" s="601"/>
      <c r="Q1302" s="601"/>
      <c r="R1302" s="601"/>
      <c r="S1302" s="601"/>
      <c r="T1302" s="601"/>
      <c r="U1302" s="601"/>
      <c r="V1302" s="601"/>
      <c r="W1302" s="601"/>
      <c r="X1302" s="601"/>
      <c r="Y1302" s="601"/>
      <c r="Z1302" s="601"/>
      <c r="AA1302" s="601"/>
      <c r="AB1302" s="601"/>
      <c r="AC1302" s="601"/>
    </row>
    <row r="1303" spans="16:29" ht="15">
      <c r="P1303" s="601"/>
      <c r="Q1303" s="601"/>
      <c r="R1303" s="601"/>
      <c r="S1303" s="601"/>
      <c r="T1303" s="601"/>
      <c r="U1303" s="601"/>
      <c r="V1303" s="601"/>
      <c r="W1303" s="601"/>
      <c r="X1303" s="601"/>
      <c r="Y1303" s="601"/>
      <c r="Z1303" s="601"/>
      <c r="AA1303" s="601"/>
      <c r="AB1303" s="601"/>
      <c r="AC1303" s="601"/>
    </row>
    <row r="1304" spans="16:29" ht="15">
      <c r="P1304" s="601"/>
      <c r="Q1304" s="601"/>
      <c r="R1304" s="601"/>
      <c r="S1304" s="601"/>
      <c r="T1304" s="601"/>
      <c r="U1304" s="601"/>
      <c r="V1304" s="601"/>
      <c r="W1304" s="601"/>
      <c r="X1304" s="601"/>
      <c r="Y1304" s="601"/>
      <c r="Z1304" s="601"/>
      <c r="AA1304" s="601"/>
      <c r="AB1304" s="601"/>
      <c r="AC1304" s="601"/>
    </row>
    <row r="1305" spans="16:29" ht="15">
      <c r="P1305" s="601"/>
      <c r="Q1305" s="601"/>
      <c r="R1305" s="601"/>
      <c r="S1305" s="601"/>
      <c r="T1305" s="601"/>
      <c r="U1305" s="601"/>
      <c r="V1305" s="601"/>
      <c r="W1305" s="601"/>
      <c r="X1305" s="601"/>
      <c r="Y1305" s="601"/>
      <c r="Z1305" s="601"/>
      <c r="AA1305" s="601"/>
      <c r="AB1305" s="601"/>
      <c r="AC1305" s="601"/>
    </row>
    <row r="1306" spans="16:29" ht="15">
      <c r="P1306" s="601"/>
      <c r="Q1306" s="601"/>
      <c r="R1306" s="601"/>
      <c r="S1306" s="601"/>
      <c r="T1306" s="601"/>
      <c r="U1306" s="601"/>
      <c r="V1306" s="601"/>
      <c r="W1306" s="601"/>
      <c r="X1306" s="601"/>
      <c r="Y1306" s="601"/>
      <c r="Z1306" s="601"/>
      <c r="AA1306" s="601"/>
      <c r="AB1306" s="601"/>
      <c r="AC1306" s="601"/>
    </row>
    <row r="1307" spans="16:29" ht="15">
      <c r="P1307" s="601"/>
      <c r="Q1307" s="601"/>
      <c r="R1307" s="601"/>
      <c r="S1307" s="601"/>
      <c r="T1307" s="601"/>
      <c r="U1307" s="601"/>
      <c r="V1307" s="601"/>
      <c r="W1307" s="601"/>
      <c r="X1307" s="601"/>
      <c r="Y1307" s="601"/>
      <c r="Z1307" s="601"/>
      <c r="AA1307" s="601"/>
      <c r="AB1307" s="601"/>
      <c r="AC1307" s="601"/>
    </row>
    <row r="1308" spans="16:29" ht="15">
      <c r="P1308" s="601"/>
      <c r="Q1308" s="601"/>
      <c r="R1308" s="601"/>
      <c r="S1308" s="601"/>
      <c r="T1308" s="601"/>
      <c r="U1308" s="601"/>
      <c r="V1308" s="601"/>
      <c r="W1308" s="601"/>
      <c r="X1308" s="601"/>
      <c r="Y1308" s="601"/>
      <c r="Z1308" s="601"/>
      <c r="AA1308" s="601"/>
      <c r="AB1308" s="601"/>
      <c r="AC1308" s="601"/>
    </row>
    <row r="1309" spans="16:29" ht="15">
      <c r="P1309" s="601"/>
      <c r="Q1309" s="601"/>
      <c r="R1309" s="601"/>
      <c r="S1309" s="601"/>
      <c r="T1309" s="601"/>
      <c r="U1309" s="601"/>
      <c r="V1309" s="601"/>
      <c r="W1309" s="601"/>
      <c r="X1309" s="601"/>
      <c r="Y1309" s="601"/>
      <c r="Z1309" s="601"/>
      <c r="AA1309" s="601"/>
      <c r="AB1309" s="601"/>
      <c r="AC1309" s="601"/>
    </row>
    <row r="1310" spans="16:29" ht="15">
      <c r="P1310" s="601"/>
      <c r="Q1310" s="601"/>
      <c r="R1310" s="601"/>
      <c r="S1310" s="601"/>
      <c r="T1310" s="601"/>
      <c r="U1310" s="601"/>
      <c r="V1310" s="601"/>
      <c r="W1310" s="601"/>
      <c r="X1310" s="601"/>
      <c r="Y1310" s="601"/>
      <c r="Z1310" s="601"/>
      <c r="AA1310" s="601"/>
      <c r="AB1310" s="601"/>
      <c r="AC1310" s="601"/>
    </row>
    <row r="1311" spans="16:29" ht="15">
      <c r="P1311" s="601"/>
      <c r="Q1311" s="601"/>
      <c r="R1311" s="601"/>
      <c r="S1311" s="601"/>
      <c r="T1311" s="601"/>
      <c r="U1311" s="601"/>
      <c r="V1311" s="601"/>
      <c r="W1311" s="601"/>
      <c r="X1311" s="601"/>
      <c r="Y1311" s="601"/>
      <c r="Z1311" s="601"/>
      <c r="AA1311" s="601"/>
      <c r="AB1311" s="601"/>
      <c r="AC1311" s="601"/>
    </row>
    <row r="1312" spans="16:29" ht="15">
      <c r="P1312" s="601"/>
      <c r="Q1312" s="601"/>
      <c r="R1312" s="601"/>
      <c r="S1312" s="601"/>
      <c r="T1312" s="601"/>
      <c r="U1312" s="601"/>
      <c r="V1312" s="601"/>
      <c r="W1312" s="601"/>
      <c r="X1312" s="601"/>
      <c r="Y1312" s="601"/>
      <c r="Z1312" s="601"/>
      <c r="AA1312" s="601"/>
      <c r="AB1312" s="601"/>
      <c r="AC1312" s="601"/>
    </row>
    <row r="1313" spans="16:29" ht="15">
      <c r="P1313" s="601"/>
      <c r="Q1313" s="601"/>
      <c r="R1313" s="601"/>
      <c r="S1313" s="601"/>
      <c r="T1313" s="601"/>
      <c r="U1313" s="601"/>
      <c r="V1313" s="601"/>
      <c r="W1313" s="601"/>
      <c r="X1313" s="601"/>
      <c r="Y1313" s="601"/>
      <c r="Z1313" s="601"/>
      <c r="AA1313" s="601"/>
      <c r="AB1313" s="601"/>
      <c r="AC1313" s="601"/>
    </row>
    <row r="1314" spans="16:29" ht="15">
      <c r="P1314" s="601"/>
      <c r="Q1314" s="601"/>
      <c r="R1314" s="601"/>
      <c r="S1314" s="601"/>
      <c r="T1314" s="601"/>
      <c r="U1314" s="601"/>
      <c r="V1314" s="601"/>
      <c r="W1314" s="601"/>
      <c r="X1314" s="601"/>
      <c r="Y1314" s="601"/>
      <c r="Z1314" s="601"/>
      <c r="AA1314" s="601"/>
      <c r="AB1314" s="601"/>
      <c r="AC1314" s="601"/>
    </row>
    <row r="1315" spans="16:29" ht="15">
      <c r="P1315" s="601"/>
      <c r="Q1315" s="601"/>
      <c r="R1315" s="601"/>
      <c r="S1315" s="601"/>
      <c r="T1315" s="601"/>
      <c r="U1315" s="601"/>
      <c r="V1315" s="601"/>
      <c r="W1315" s="601"/>
      <c r="X1315" s="601"/>
      <c r="Y1315" s="601"/>
      <c r="Z1315" s="601"/>
      <c r="AA1315" s="601"/>
      <c r="AB1315" s="601"/>
      <c r="AC1315" s="601"/>
    </row>
    <row r="1316" spans="16:29" ht="15">
      <c r="P1316" s="601"/>
      <c r="Q1316" s="601"/>
      <c r="R1316" s="601"/>
      <c r="S1316" s="601"/>
      <c r="T1316" s="601"/>
      <c r="U1316" s="601"/>
      <c r="V1316" s="601"/>
      <c r="W1316" s="601"/>
      <c r="X1316" s="601"/>
      <c r="Y1316" s="601"/>
      <c r="Z1316" s="601"/>
      <c r="AA1316" s="601"/>
      <c r="AB1316" s="601"/>
      <c r="AC1316" s="601"/>
    </row>
    <row r="1317" spans="16:29" ht="15">
      <c r="P1317" s="601"/>
      <c r="Q1317" s="601"/>
      <c r="R1317" s="601"/>
      <c r="S1317" s="601"/>
      <c r="T1317" s="601"/>
      <c r="U1317" s="601"/>
      <c r="V1317" s="601"/>
      <c r="W1317" s="601"/>
      <c r="X1317" s="601"/>
      <c r="Y1317" s="601"/>
      <c r="Z1317" s="601"/>
      <c r="AA1317" s="601"/>
      <c r="AB1317" s="601"/>
      <c r="AC1317" s="601"/>
    </row>
    <row r="1318" spans="16:29" ht="15">
      <c r="P1318" s="601"/>
      <c r="Q1318" s="601"/>
      <c r="R1318" s="601"/>
      <c r="S1318" s="601"/>
      <c r="T1318" s="601"/>
      <c r="U1318" s="601"/>
      <c r="V1318" s="601"/>
      <c r="W1318" s="601"/>
      <c r="X1318" s="601"/>
      <c r="Y1318" s="601"/>
      <c r="Z1318" s="601"/>
      <c r="AA1318" s="601"/>
      <c r="AB1318" s="601"/>
      <c r="AC1318" s="601"/>
    </row>
    <row r="1319" spans="16:29" ht="15">
      <c r="P1319" s="601"/>
      <c r="Q1319" s="601"/>
      <c r="R1319" s="601"/>
      <c r="S1319" s="601"/>
      <c r="T1319" s="601"/>
      <c r="U1319" s="601"/>
      <c r="V1319" s="601"/>
      <c r="W1319" s="601"/>
      <c r="X1319" s="601"/>
      <c r="Y1319" s="601"/>
      <c r="Z1319" s="601"/>
      <c r="AA1319" s="601"/>
      <c r="AB1319" s="601"/>
      <c r="AC1319" s="601"/>
    </row>
    <row r="1320" spans="16:29" ht="15">
      <c r="P1320" s="601"/>
      <c r="Q1320" s="601"/>
      <c r="R1320" s="601"/>
      <c r="S1320" s="601"/>
      <c r="T1320" s="601"/>
      <c r="U1320" s="601"/>
      <c r="V1320" s="601"/>
      <c r="W1320" s="601"/>
      <c r="X1320" s="601"/>
      <c r="Y1320" s="601"/>
      <c r="Z1320" s="601"/>
      <c r="AA1320" s="601"/>
      <c r="AB1320" s="601"/>
      <c r="AC1320" s="601"/>
    </row>
    <row r="1321" spans="16:29" ht="15">
      <c r="P1321" s="601"/>
      <c r="Q1321" s="601"/>
      <c r="R1321" s="601"/>
      <c r="S1321" s="601"/>
      <c r="T1321" s="601"/>
      <c r="U1321" s="601"/>
      <c r="V1321" s="601"/>
      <c r="W1321" s="601"/>
      <c r="X1321" s="601"/>
      <c r="Y1321" s="601"/>
      <c r="Z1321" s="601"/>
      <c r="AA1321" s="601"/>
      <c r="AB1321" s="601"/>
      <c r="AC1321" s="601"/>
    </row>
    <row r="1322" spans="16:29" ht="15">
      <c r="P1322" s="601"/>
      <c r="Q1322" s="601"/>
      <c r="R1322" s="601"/>
      <c r="S1322" s="601"/>
      <c r="T1322" s="601"/>
      <c r="U1322" s="601"/>
      <c r="V1322" s="601"/>
      <c r="W1322" s="601"/>
      <c r="X1322" s="601"/>
      <c r="Y1322" s="601"/>
      <c r="Z1322" s="601"/>
      <c r="AA1322" s="601"/>
      <c r="AB1322" s="601"/>
      <c r="AC1322" s="601"/>
    </row>
    <row r="1323" spans="16:29" ht="15">
      <c r="P1323" s="601"/>
      <c r="Q1323" s="601"/>
      <c r="R1323" s="601"/>
      <c r="S1323" s="601"/>
      <c r="T1323" s="601"/>
      <c r="U1323" s="601"/>
      <c r="V1323" s="601"/>
      <c r="W1323" s="601"/>
      <c r="X1323" s="601"/>
      <c r="Y1323" s="601"/>
      <c r="Z1323" s="601"/>
      <c r="AA1323" s="601"/>
      <c r="AB1323" s="601"/>
      <c r="AC1323" s="601"/>
    </row>
    <row r="1324" spans="16:29" ht="15">
      <c r="P1324" s="601"/>
      <c r="Q1324" s="601"/>
      <c r="R1324" s="601"/>
      <c r="S1324" s="601"/>
      <c r="T1324" s="601"/>
      <c r="U1324" s="601"/>
      <c r="V1324" s="601"/>
      <c r="W1324" s="601"/>
      <c r="X1324" s="601"/>
      <c r="Y1324" s="601"/>
      <c r="Z1324" s="601"/>
      <c r="AA1324" s="601"/>
      <c r="AB1324" s="601"/>
      <c r="AC1324" s="601"/>
    </row>
    <row r="1325" spans="16:29" ht="15">
      <c r="P1325" s="601"/>
      <c r="Q1325" s="601"/>
      <c r="R1325" s="601"/>
      <c r="S1325" s="601"/>
      <c r="T1325" s="601"/>
      <c r="U1325" s="601"/>
      <c r="V1325" s="601"/>
      <c r="W1325" s="601"/>
      <c r="X1325" s="601"/>
      <c r="Y1325" s="601"/>
      <c r="Z1325" s="601"/>
      <c r="AA1325" s="601"/>
      <c r="AB1325" s="601"/>
      <c r="AC1325" s="601"/>
    </row>
    <row r="1326" spans="16:29" ht="15">
      <c r="P1326" s="601"/>
      <c r="Q1326" s="601"/>
      <c r="R1326" s="601"/>
      <c r="S1326" s="601"/>
      <c r="T1326" s="601"/>
      <c r="U1326" s="601"/>
      <c r="V1326" s="601"/>
      <c r="W1326" s="601"/>
      <c r="X1326" s="601"/>
      <c r="Y1326" s="601"/>
      <c r="Z1326" s="601"/>
      <c r="AA1326" s="601"/>
      <c r="AB1326" s="601"/>
      <c r="AC1326" s="601"/>
    </row>
    <row r="1327" spans="16:29" ht="15">
      <c r="P1327" s="601"/>
      <c r="Q1327" s="601"/>
      <c r="R1327" s="601"/>
      <c r="S1327" s="601"/>
      <c r="T1327" s="601"/>
      <c r="U1327" s="601"/>
      <c r="V1327" s="601"/>
      <c r="W1327" s="601"/>
      <c r="X1327" s="601"/>
      <c r="Y1327" s="601"/>
      <c r="Z1327" s="601"/>
      <c r="AA1327" s="601"/>
      <c r="AB1327" s="601"/>
      <c r="AC1327" s="601"/>
    </row>
    <row r="1328" spans="16:29" ht="15">
      <c r="P1328" s="601"/>
      <c r="Q1328" s="601"/>
      <c r="R1328" s="601"/>
      <c r="S1328" s="601"/>
      <c r="T1328" s="601"/>
      <c r="U1328" s="601"/>
      <c r="V1328" s="601"/>
      <c r="W1328" s="601"/>
      <c r="X1328" s="601"/>
      <c r="Y1328" s="601"/>
      <c r="Z1328" s="601"/>
      <c r="AA1328" s="601"/>
      <c r="AB1328" s="601"/>
      <c r="AC1328" s="601"/>
    </row>
    <row r="1329" spans="16:29" ht="15">
      <c r="P1329" s="601"/>
      <c r="Q1329" s="601"/>
      <c r="R1329" s="601"/>
      <c r="S1329" s="601"/>
      <c r="T1329" s="601"/>
      <c r="U1329" s="601"/>
      <c r="V1329" s="601"/>
      <c r="W1329" s="601"/>
      <c r="X1329" s="601"/>
      <c r="Y1329" s="601"/>
      <c r="Z1329" s="601"/>
      <c r="AA1329" s="601"/>
      <c r="AB1329" s="601"/>
      <c r="AC1329" s="601"/>
    </row>
    <row r="1330" spans="16:29" ht="15">
      <c r="P1330" s="601"/>
      <c r="Q1330" s="601"/>
      <c r="R1330" s="601"/>
      <c r="S1330" s="601"/>
      <c r="T1330" s="601"/>
      <c r="U1330" s="601"/>
      <c r="V1330" s="601"/>
      <c r="W1330" s="601"/>
      <c r="X1330" s="601"/>
      <c r="Y1330" s="601"/>
      <c r="Z1330" s="601"/>
      <c r="AA1330" s="601"/>
      <c r="AB1330" s="601"/>
      <c r="AC1330" s="601"/>
    </row>
    <row r="1331" spans="16:29" ht="15">
      <c r="P1331" s="601"/>
      <c r="Q1331" s="601"/>
      <c r="R1331" s="601"/>
      <c r="S1331" s="601"/>
      <c r="T1331" s="601"/>
      <c r="U1331" s="601"/>
      <c r="V1331" s="601"/>
      <c r="W1331" s="601"/>
      <c r="X1331" s="601"/>
      <c r="Y1331" s="601"/>
      <c r="Z1331" s="601"/>
      <c r="AA1331" s="601"/>
      <c r="AB1331" s="601"/>
      <c r="AC1331" s="601"/>
    </row>
    <row r="1332" spans="16:29" ht="15">
      <c r="P1332" s="601"/>
      <c r="Q1332" s="601"/>
      <c r="R1332" s="601"/>
      <c r="S1332" s="601"/>
      <c r="T1332" s="601"/>
      <c r="U1332" s="601"/>
      <c r="V1332" s="601"/>
      <c r="W1332" s="601"/>
      <c r="X1332" s="601"/>
      <c r="Y1332" s="601"/>
      <c r="Z1332" s="601"/>
      <c r="AA1332" s="601"/>
      <c r="AB1332" s="601"/>
      <c r="AC1332" s="601"/>
    </row>
    <row r="1333" spans="16:29" ht="15">
      <c r="P1333" s="601"/>
      <c r="Q1333" s="601"/>
      <c r="R1333" s="601"/>
      <c r="S1333" s="601"/>
      <c r="T1333" s="601"/>
      <c r="U1333" s="601"/>
      <c r="V1333" s="601"/>
      <c r="W1333" s="601"/>
      <c r="X1333" s="601"/>
      <c r="Y1333" s="601"/>
      <c r="Z1333" s="601"/>
      <c r="AA1333" s="601"/>
      <c r="AB1333" s="601"/>
      <c r="AC1333" s="601"/>
    </row>
    <row r="1334" spans="16:29" ht="15">
      <c r="P1334" s="601"/>
      <c r="Q1334" s="601"/>
      <c r="R1334" s="601"/>
      <c r="S1334" s="601"/>
      <c r="T1334" s="601"/>
      <c r="U1334" s="601"/>
      <c r="V1334" s="601"/>
      <c r="W1334" s="601"/>
      <c r="X1334" s="601"/>
      <c r="Y1334" s="601"/>
      <c r="Z1334" s="601"/>
      <c r="AA1334" s="601"/>
      <c r="AB1334" s="601"/>
      <c r="AC1334" s="601"/>
    </row>
    <row r="1335" spans="16:29" ht="15">
      <c r="P1335" s="601"/>
      <c r="Q1335" s="601"/>
      <c r="R1335" s="601"/>
      <c r="S1335" s="601"/>
      <c r="T1335" s="601"/>
      <c r="U1335" s="601"/>
      <c r="V1335" s="601"/>
      <c r="W1335" s="601"/>
      <c r="X1335" s="601"/>
      <c r="Y1335" s="601"/>
      <c r="Z1335" s="601"/>
      <c r="AA1335" s="601"/>
      <c r="AB1335" s="601"/>
      <c r="AC1335" s="601"/>
    </row>
    <row r="1336" spans="16:29" ht="15">
      <c r="P1336" s="601"/>
      <c r="Q1336" s="601"/>
      <c r="R1336" s="601"/>
      <c r="S1336" s="601"/>
      <c r="T1336" s="601"/>
      <c r="U1336" s="601"/>
      <c r="V1336" s="601"/>
      <c r="W1336" s="601"/>
      <c r="X1336" s="601"/>
      <c r="Y1336" s="601"/>
      <c r="Z1336" s="601"/>
      <c r="AA1336" s="601"/>
      <c r="AB1336" s="601"/>
      <c r="AC1336" s="601"/>
    </row>
    <row r="1337" spans="16:29" ht="15">
      <c r="P1337" s="601"/>
      <c r="Q1337" s="601"/>
      <c r="R1337" s="601"/>
      <c r="S1337" s="601"/>
      <c r="T1337" s="601"/>
      <c r="U1337" s="601"/>
      <c r="V1337" s="601"/>
      <c r="W1337" s="601"/>
      <c r="X1337" s="601"/>
      <c r="Y1337" s="601"/>
      <c r="Z1337" s="601"/>
      <c r="AA1337" s="601"/>
      <c r="AB1337" s="601"/>
      <c r="AC1337" s="601"/>
    </row>
    <row r="1338" spans="16:29" ht="15">
      <c r="P1338" s="601"/>
      <c r="Q1338" s="601"/>
      <c r="R1338" s="601"/>
      <c r="S1338" s="601"/>
      <c r="T1338" s="601"/>
      <c r="U1338" s="601"/>
      <c r="V1338" s="601"/>
      <c r="W1338" s="601"/>
      <c r="X1338" s="601"/>
      <c r="Y1338" s="601"/>
      <c r="Z1338" s="601"/>
      <c r="AA1338" s="601"/>
      <c r="AB1338" s="601"/>
      <c r="AC1338" s="601"/>
    </row>
    <row r="1339" spans="16:29" ht="15">
      <c r="P1339" s="601"/>
      <c r="Q1339" s="601"/>
      <c r="R1339" s="601"/>
      <c r="S1339" s="601"/>
      <c r="T1339" s="601"/>
      <c r="U1339" s="601"/>
      <c r="V1339" s="601"/>
      <c r="W1339" s="601"/>
      <c r="X1339" s="601"/>
      <c r="Y1339" s="601"/>
      <c r="Z1339" s="601"/>
      <c r="AA1339" s="601"/>
      <c r="AB1339" s="601"/>
      <c r="AC1339" s="601"/>
    </row>
    <row r="1340" spans="16:29" ht="15">
      <c r="P1340" s="601"/>
      <c r="Q1340" s="601"/>
      <c r="R1340" s="601"/>
      <c r="S1340" s="601"/>
      <c r="T1340" s="601"/>
      <c r="U1340" s="601"/>
      <c r="V1340" s="601"/>
      <c r="W1340" s="601"/>
      <c r="X1340" s="601"/>
      <c r="Y1340" s="601"/>
      <c r="Z1340" s="601"/>
      <c r="AA1340" s="601"/>
      <c r="AB1340" s="601"/>
      <c r="AC1340" s="601"/>
    </row>
    <row r="1341" spans="16:29" ht="15">
      <c r="P1341" s="601"/>
      <c r="Q1341" s="601"/>
      <c r="R1341" s="601"/>
      <c r="S1341" s="601"/>
      <c r="T1341" s="601"/>
      <c r="U1341" s="601"/>
      <c r="V1341" s="601"/>
      <c r="W1341" s="601"/>
      <c r="X1341" s="601"/>
      <c r="Y1341" s="601"/>
      <c r="Z1341" s="601"/>
      <c r="AA1341" s="601"/>
      <c r="AB1341" s="601"/>
      <c r="AC1341" s="601"/>
    </row>
    <row r="1342" spans="16:29" ht="15">
      <c r="P1342" s="601"/>
      <c r="Q1342" s="601"/>
      <c r="R1342" s="601"/>
      <c r="S1342" s="601"/>
      <c r="T1342" s="601"/>
      <c r="U1342" s="601"/>
      <c r="V1342" s="601"/>
      <c r="W1342" s="601"/>
      <c r="X1342" s="601"/>
      <c r="Y1342" s="601"/>
      <c r="Z1342" s="601"/>
      <c r="AA1342" s="601"/>
      <c r="AB1342" s="601"/>
      <c r="AC1342" s="601"/>
    </row>
    <row r="1343" spans="16:29" ht="15">
      <c r="P1343" s="601"/>
      <c r="Q1343" s="601"/>
      <c r="R1343" s="601"/>
      <c r="S1343" s="601"/>
      <c r="T1343" s="601"/>
      <c r="U1343" s="601"/>
      <c r="V1343" s="601"/>
      <c r="W1343" s="601"/>
      <c r="X1343" s="601"/>
      <c r="Y1343" s="601"/>
      <c r="Z1343" s="601"/>
      <c r="AA1343" s="601"/>
      <c r="AB1343" s="601"/>
      <c r="AC1343" s="601"/>
    </row>
    <row r="1344" spans="16:29" ht="15">
      <c r="P1344" s="601"/>
      <c r="Q1344" s="601"/>
      <c r="R1344" s="601"/>
      <c r="S1344" s="601"/>
      <c r="T1344" s="601"/>
      <c r="U1344" s="601"/>
      <c r="V1344" s="601"/>
      <c r="W1344" s="601"/>
      <c r="X1344" s="601"/>
      <c r="Y1344" s="601"/>
      <c r="Z1344" s="601"/>
      <c r="AA1344" s="601"/>
      <c r="AB1344" s="601"/>
      <c r="AC1344" s="601"/>
    </row>
    <row r="1345" spans="16:29" ht="15">
      <c r="P1345" s="601"/>
      <c r="Q1345" s="601"/>
      <c r="R1345" s="601"/>
      <c r="S1345" s="601"/>
      <c r="T1345" s="601"/>
      <c r="U1345" s="601"/>
      <c r="V1345" s="601"/>
      <c r="W1345" s="601"/>
      <c r="X1345" s="601"/>
      <c r="Y1345" s="601"/>
      <c r="Z1345" s="601"/>
      <c r="AA1345" s="601"/>
      <c r="AB1345" s="601"/>
      <c r="AC1345" s="601"/>
    </row>
    <row r="1346" spans="16:29" ht="15">
      <c r="P1346" s="601"/>
      <c r="Q1346" s="601"/>
      <c r="R1346" s="601"/>
      <c r="S1346" s="601"/>
      <c r="T1346" s="601"/>
      <c r="U1346" s="601"/>
      <c r="V1346" s="601"/>
      <c r="W1346" s="601"/>
      <c r="X1346" s="601"/>
      <c r="Y1346" s="601"/>
      <c r="Z1346" s="601"/>
      <c r="AA1346" s="601"/>
      <c r="AB1346" s="601"/>
      <c r="AC1346" s="601"/>
    </row>
    <row r="1347" spans="16:29" ht="15">
      <c r="P1347" s="601"/>
      <c r="Q1347" s="601"/>
      <c r="R1347" s="601"/>
      <c r="S1347" s="601"/>
      <c r="T1347" s="601"/>
      <c r="U1347" s="601"/>
      <c r="V1347" s="601"/>
      <c r="W1347" s="601"/>
      <c r="X1347" s="601"/>
      <c r="Y1347" s="601"/>
      <c r="Z1347" s="601"/>
      <c r="AA1347" s="601"/>
      <c r="AB1347" s="601"/>
      <c r="AC1347" s="601"/>
    </row>
    <row r="1348" spans="16:29" ht="15">
      <c r="P1348" s="601"/>
      <c r="Q1348" s="601"/>
      <c r="R1348" s="601"/>
      <c r="S1348" s="601"/>
      <c r="T1348" s="601"/>
      <c r="U1348" s="601"/>
      <c r="V1348" s="601"/>
      <c r="W1348" s="601"/>
      <c r="X1348" s="601"/>
      <c r="Y1348" s="601"/>
      <c r="Z1348" s="601"/>
      <c r="AA1348" s="601"/>
      <c r="AB1348" s="601"/>
      <c r="AC1348" s="601"/>
    </row>
    <row r="1349" spans="16:29" ht="15">
      <c r="P1349" s="601"/>
      <c r="Q1349" s="601"/>
      <c r="R1349" s="601"/>
      <c r="S1349" s="601"/>
      <c r="T1349" s="601"/>
      <c r="U1349" s="601"/>
      <c r="V1349" s="601"/>
      <c r="W1349" s="601"/>
      <c r="X1349" s="601"/>
      <c r="Y1349" s="601"/>
      <c r="Z1349" s="601"/>
      <c r="AA1349" s="601"/>
      <c r="AB1349" s="601"/>
      <c r="AC1349" s="601"/>
    </row>
    <row r="1350" spans="16:29" ht="15">
      <c r="P1350" s="601"/>
      <c r="Q1350" s="601"/>
      <c r="R1350" s="601"/>
      <c r="S1350" s="601"/>
      <c r="T1350" s="601"/>
      <c r="U1350" s="601"/>
      <c r="V1350" s="601"/>
      <c r="W1350" s="601"/>
      <c r="X1350" s="601"/>
      <c r="Y1350" s="601"/>
      <c r="Z1350" s="601"/>
      <c r="AA1350" s="601"/>
      <c r="AB1350" s="601"/>
      <c r="AC1350" s="601"/>
    </row>
    <row r="1351" spans="16:29" ht="15">
      <c r="P1351" s="601"/>
      <c r="Q1351" s="601"/>
      <c r="R1351" s="601"/>
      <c r="S1351" s="601"/>
      <c r="T1351" s="601"/>
      <c r="U1351" s="601"/>
      <c r="V1351" s="601"/>
      <c r="W1351" s="601"/>
      <c r="X1351" s="601"/>
      <c r="Y1351" s="601"/>
      <c r="Z1351" s="601"/>
      <c r="AA1351" s="601"/>
      <c r="AB1351" s="601"/>
      <c r="AC1351" s="601"/>
    </row>
    <row r="1352" spans="16:29" ht="15">
      <c r="P1352" s="601"/>
      <c r="Q1352" s="601"/>
      <c r="R1352" s="601"/>
      <c r="S1352" s="601"/>
      <c r="T1352" s="601"/>
      <c r="U1352" s="601"/>
      <c r="V1352" s="601"/>
      <c r="W1352" s="601"/>
      <c r="X1352" s="601"/>
      <c r="Y1352" s="601"/>
      <c r="Z1352" s="601"/>
      <c r="AA1352" s="601"/>
      <c r="AB1352" s="601"/>
      <c r="AC1352" s="601"/>
    </row>
    <row r="1353" spans="16:29" ht="15">
      <c r="P1353" s="601"/>
      <c r="Q1353" s="601"/>
      <c r="R1353" s="601"/>
      <c r="S1353" s="601"/>
      <c r="T1353" s="601"/>
      <c r="U1353" s="601"/>
      <c r="V1353" s="601"/>
      <c r="W1353" s="601"/>
      <c r="X1353" s="601"/>
      <c r="Y1353" s="601"/>
      <c r="Z1353" s="601"/>
      <c r="AA1353" s="601"/>
      <c r="AB1353" s="601"/>
      <c r="AC1353" s="601"/>
    </row>
    <row r="1354" spans="16:29" ht="15">
      <c r="P1354" s="601"/>
      <c r="Q1354" s="601"/>
      <c r="R1354" s="601"/>
      <c r="S1354" s="601"/>
      <c r="T1354" s="601"/>
      <c r="U1354" s="601"/>
      <c r="V1354" s="601"/>
      <c r="W1354" s="601"/>
      <c r="X1354" s="601"/>
      <c r="Y1354" s="601"/>
      <c r="Z1354" s="601"/>
      <c r="AA1354" s="601"/>
      <c r="AB1354" s="601"/>
      <c r="AC1354" s="601"/>
    </row>
    <row r="1355" spans="16:29" ht="15">
      <c r="P1355" s="601"/>
      <c r="Q1355" s="601"/>
      <c r="R1355" s="601"/>
      <c r="S1355" s="601"/>
      <c r="T1355" s="601"/>
      <c r="U1355" s="601"/>
      <c r="V1355" s="601"/>
      <c r="W1355" s="601"/>
      <c r="X1355" s="601"/>
      <c r="Y1355" s="601"/>
      <c r="Z1355" s="601"/>
      <c r="AA1355" s="601"/>
      <c r="AB1355" s="601"/>
      <c r="AC1355" s="601"/>
    </row>
    <row r="1356" spans="16:29" ht="15">
      <c r="P1356" s="601"/>
      <c r="Q1356" s="601"/>
      <c r="R1356" s="601"/>
      <c r="S1356" s="601"/>
      <c r="T1356" s="601"/>
      <c r="U1356" s="601"/>
      <c r="V1356" s="601"/>
      <c r="W1356" s="601"/>
      <c r="X1356" s="601"/>
      <c r="Y1356" s="601"/>
      <c r="Z1356" s="601"/>
      <c r="AA1356" s="601"/>
      <c r="AB1356" s="601"/>
      <c r="AC1356" s="601"/>
    </row>
    <row r="1357" spans="16:29" ht="15">
      <c r="P1357" s="601"/>
      <c r="Q1357" s="601"/>
      <c r="R1357" s="601"/>
      <c r="S1357" s="601"/>
      <c r="T1357" s="601"/>
      <c r="U1357" s="601"/>
      <c r="V1357" s="601"/>
      <c r="W1357" s="601"/>
      <c r="X1357" s="601"/>
      <c r="Y1357" s="601"/>
      <c r="Z1357" s="601"/>
      <c r="AA1357" s="601"/>
      <c r="AB1357" s="601"/>
      <c r="AC1357" s="601"/>
    </row>
    <row r="1358" spans="16:29" ht="15">
      <c r="P1358" s="601"/>
      <c r="Q1358" s="601"/>
      <c r="R1358" s="601"/>
      <c r="S1358" s="601"/>
      <c r="T1358" s="601"/>
      <c r="U1358" s="601"/>
      <c r="V1358" s="601"/>
      <c r="W1358" s="601"/>
      <c r="X1358" s="601"/>
      <c r="Y1358" s="601"/>
      <c r="Z1358" s="601"/>
      <c r="AA1358" s="601"/>
      <c r="AB1358" s="601"/>
      <c r="AC1358" s="601"/>
    </row>
    <row r="1359" spans="16:29" ht="15">
      <c r="P1359" s="601"/>
      <c r="Q1359" s="601"/>
      <c r="R1359" s="601"/>
      <c r="S1359" s="601"/>
      <c r="T1359" s="601"/>
      <c r="U1359" s="601"/>
      <c r="V1359" s="601"/>
      <c r="W1359" s="601"/>
      <c r="X1359" s="601"/>
      <c r="Y1359" s="601"/>
      <c r="Z1359" s="601"/>
      <c r="AA1359" s="601"/>
      <c r="AB1359" s="601"/>
      <c r="AC1359" s="601"/>
    </row>
    <row r="1360" spans="16:29" ht="15">
      <c r="P1360" s="601"/>
      <c r="Q1360" s="601"/>
      <c r="R1360" s="601"/>
      <c r="S1360" s="601"/>
      <c r="T1360" s="601"/>
      <c r="U1360" s="601"/>
      <c r="V1360" s="601"/>
      <c r="W1360" s="601"/>
      <c r="X1360" s="601"/>
      <c r="Y1360" s="601"/>
      <c r="Z1360" s="601"/>
      <c r="AA1360" s="601"/>
      <c r="AB1360" s="601"/>
      <c r="AC1360" s="601"/>
    </row>
    <row r="1361" spans="16:29" ht="15">
      <c r="P1361" s="601"/>
      <c r="Q1361" s="601"/>
      <c r="R1361" s="601"/>
      <c r="S1361" s="601"/>
      <c r="T1361" s="601"/>
      <c r="U1361" s="601"/>
      <c r="V1361" s="601"/>
      <c r="W1361" s="601"/>
      <c r="X1361" s="601"/>
      <c r="Y1361" s="601"/>
      <c r="Z1361" s="601"/>
      <c r="AA1361" s="601"/>
      <c r="AB1361" s="601"/>
      <c r="AC1361" s="601"/>
    </row>
    <row r="1362" spans="16:29" ht="15">
      <c r="P1362" s="601"/>
      <c r="Q1362" s="601"/>
      <c r="R1362" s="601"/>
      <c r="S1362" s="601"/>
      <c r="T1362" s="601"/>
      <c r="U1362" s="601"/>
      <c r="V1362" s="601"/>
      <c r="W1362" s="601"/>
      <c r="X1362" s="601"/>
      <c r="Y1362" s="601"/>
      <c r="Z1362" s="601"/>
      <c r="AA1362" s="601"/>
      <c r="AB1362" s="601"/>
      <c r="AC1362" s="601"/>
    </row>
    <row r="1363" spans="16:29" ht="15">
      <c r="P1363" s="601"/>
      <c r="Q1363" s="601"/>
      <c r="R1363" s="601"/>
      <c r="S1363" s="601"/>
      <c r="T1363" s="601"/>
      <c r="U1363" s="601"/>
      <c r="V1363" s="601"/>
      <c r="W1363" s="601"/>
      <c r="X1363" s="601"/>
      <c r="Y1363" s="601"/>
      <c r="Z1363" s="601"/>
      <c r="AA1363" s="601"/>
      <c r="AB1363" s="601"/>
      <c r="AC1363" s="601"/>
    </row>
    <row r="1364" spans="16:29" ht="15">
      <c r="P1364" s="601"/>
      <c r="Q1364" s="601"/>
      <c r="R1364" s="601"/>
      <c r="S1364" s="601"/>
      <c r="T1364" s="601"/>
      <c r="U1364" s="601"/>
      <c r="V1364" s="601"/>
      <c r="W1364" s="601"/>
      <c r="X1364" s="601"/>
      <c r="Y1364" s="601"/>
      <c r="Z1364" s="601"/>
      <c r="AA1364" s="601"/>
      <c r="AB1364" s="601"/>
      <c r="AC1364" s="601"/>
    </row>
    <row r="1365" spans="16:29" ht="15">
      <c r="P1365" s="601"/>
      <c r="Q1365" s="601"/>
      <c r="R1365" s="601"/>
      <c r="S1365" s="601"/>
      <c r="T1365" s="601"/>
      <c r="U1365" s="601"/>
      <c r="V1365" s="601"/>
      <c r="W1365" s="601"/>
      <c r="X1365" s="601"/>
      <c r="Y1365" s="601"/>
      <c r="Z1365" s="601"/>
      <c r="AA1365" s="601"/>
      <c r="AB1365" s="601"/>
      <c r="AC1365" s="601"/>
    </row>
    <row r="1366" spans="16:29" ht="15">
      <c r="P1366" s="601"/>
      <c r="Q1366" s="601"/>
      <c r="R1366" s="601"/>
      <c r="S1366" s="601"/>
      <c r="T1366" s="601"/>
      <c r="U1366" s="601"/>
      <c r="V1366" s="601"/>
      <c r="W1366" s="601"/>
      <c r="X1366" s="601"/>
      <c r="Y1366" s="601"/>
      <c r="Z1366" s="601"/>
      <c r="AA1366" s="601"/>
      <c r="AB1366" s="601"/>
      <c r="AC1366" s="601"/>
    </row>
    <row r="1367" spans="16:29" ht="15">
      <c r="P1367" s="601"/>
      <c r="Q1367" s="601"/>
      <c r="R1367" s="601"/>
      <c r="S1367" s="601"/>
      <c r="T1367" s="601"/>
      <c r="U1367" s="601"/>
      <c r="V1367" s="601"/>
      <c r="W1367" s="601"/>
      <c r="X1367" s="601"/>
      <c r="Y1367" s="601"/>
      <c r="Z1367" s="601"/>
      <c r="AA1367" s="601"/>
      <c r="AB1367" s="601"/>
      <c r="AC1367" s="601"/>
    </row>
    <row r="1368" spans="16:29" ht="15">
      <c r="P1368" s="601"/>
      <c r="Q1368" s="601"/>
      <c r="R1368" s="601"/>
      <c r="S1368" s="601"/>
      <c r="T1368" s="601"/>
      <c r="U1368" s="601"/>
      <c r="V1368" s="601"/>
      <c r="W1368" s="601"/>
      <c r="X1368" s="601"/>
      <c r="Y1368" s="601"/>
      <c r="Z1368" s="601"/>
      <c r="AA1368" s="601"/>
      <c r="AB1368" s="601"/>
      <c r="AC1368" s="601"/>
    </row>
    <row r="1369" spans="16:29" ht="15">
      <c r="P1369" s="601"/>
      <c r="Q1369" s="601"/>
      <c r="R1369" s="601"/>
      <c r="S1369" s="601"/>
      <c r="T1369" s="601"/>
      <c r="U1369" s="601"/>
      <c r="V1369" s="601"/>
      <c r="W1369" s="601"/>
      <c r="X1369" s="601"/>
      <c r="Y1369" s="601"/>
      <c r="Z1369" s="601"/>
      <c r="AA1369" s="601"/>
      <c r="AB1369" s="601"/>
      <c r="AC1369" s="601"/>
    </row>
    <row r="1370" spans="16:29" ht="15">
      <c r="P1370" s="601"/>
      <c r="Q1370" s="601"/>
      <c r="R1370" s="601"/>
      <c r="S1370" s="601"/>
      <c r="T1370" s="601"/>
      <c r="U1370" s="601"/>
      <c r="V1370" s="601"/>
      <c r="W1370" s="601"/>
      <c r="X1370" s="601"/>
      <c r="Y1370" s="601"/>
      <c r="Z1370" s="601"/>
      <c r="AA1370" s="601"/>
      <c r="AB1370" s="601"/>
      <c r="AC1370" s="601"/>
    </row>
    <row r="1371" spans="16:29" ht="15">
      <c r="P1371" s="601"/>
      <c r="Q1371" s="601"/>
      <c r="R1371" s="601"/>
      <c r="S1371" s="601"/>
      <c r="T1371" s="601"/>
      <c r="U1371" s="601"/>
      <c r="V1371" s="601"/>
      <c r="W1371" s="601"/>
      <c r="X1371" s="601"/>
      <c r="Y1371" s="601"/>
      <c r="Z1371" s="601"/>
      <c r="AA1371" s="601"/>
      <c r="AB1371" s="601"/>
      <c r="AC1371" s="601"/>
    </row>
    <row r="1372" spans="16:29" ht="15">
      <c r="P1372" s="601"/>
      <c r="Q1372" s="601"/>
      <c r="R1372" s="601"/>
      <c r="S1372" s="601"/>
      <c r="T1372" s="601"/>
      <c r="U1372" s="601"/>
      <c r="V1372" s="601"/>
      <c r="W1372" s="601"/>
      <c r="X1372" s="601"/>
      <c r="Y1372" s="601"/>
      <c r="Z1372" s="601"/>
      <c r="AA1372" s="601"/>
      <c r="AB1372" s="601"/>
      <c r="AC1372" s="601"/>
    </row>
    <row r="1373" spans="16:29" ht="15">
      <c r="P1373" s="601"/>
      <c r="Q1373" s="601"/>
      <c r="R1373" s="601"/>
      <c r="S1373" s="601"/>
      <c r="T1373" s="601"/>
      <c r="U1373" s="601"/>
      <c r="V1373" s="601"/>
      <c r="W1373" s="601"/>
      <c r="X1373" s="601"/>
      <c r="Y1373" s="601"/>
      <c r="Z1373" s="601"/>
      <c r="AA1373" s="601"/>
      <c r="AB1373" s="601"/>
      <c r="AC1373" s="601"/>
    </row>
    <row r="1374" spans="16:29" ht="15">
      <c r="P1374" s="601"/>
      <c r="Q1374" s="601"/>
      <c r="R1374" s="601"/>
      <c r="S1374" s="601"/>
      <c r="T1374" s="601"/>
      <c r="U1374" s="601"/>
      <c r="V1374" s="601"/>
      <c r="W1374" s="601"/>
      <c r="X1374" s="601"/>
      <c r="Y1374" s="601"/>
      <c r="Z1374" s="601"/>
      <c r="AA1374" s="601"/>
      <c r="AB1374" s="601"/>
      <c r="AC1374" s="601"/>
    </row>
    <row r="1375" spans="16:29" ht="15">
      <c r="P1375" s="601"/>
      <c r="Q1375" s="601"/>
      <c r="R1375" s="601"/>
      <c r="S1375" s="601"/>
      <c r="T1375" s="601"/>
      <c r="U1375" s="601"/>
      <c r="V1375" s="601"/>
      <c r="W1375" s="601"/>
      <c r="X1375" s="601"/>
      <c r="Y1375" s="601"/>
      <c r="Z1375" s="601"/>
      <c r="AA1375" s="601"/>
      <c r="AB1375" s="601"/>
      <c r="AC1375" s="601"/>
    </row>
    <row r="1376" spans="16:29" ht="15">
      <c r="P1376" s="601"/>
      <c r="Q1376" s="601"/>
      <c r="R1376" s="601"/>
      <c r="S1376" s="601"/>
      <c r="T1376" s="601"/>
      <c r="U1376" s="601"/>
      <c r="V1376" s="601"/>
      <c r="W1376" s="601"/>
      <c r="X1376" s="601"/>
      <c r="Y1376" s="601"/>
      <c r="Z1376" s="601"/>
      <c r="AA1376" s="601"/>
      <c r="AB1376" s="601"/>
      <c r="AC1376" s="601"/>
    </row>
    <row r="1377" spans="16:29" ht="15">
      <c r="P1377" s="601"/>
      <c r="Q1377" s="601"/>
      <c r="R1377" s="601"/>
      <c r="S1377" s="601"/>
      <c r="T1377" s="601"/>
      <c r="U1377" s="601"/>
      <c r="V1377" s="601"/>
      <c r="W1377" s="601"/>
      <c r="X1377" s="601"/>
      <c r="Y1377" s="601"/>
      <c r="Z1377" s="601"/>
      <c r="AA1377" s="601"/>
      <c r="AB1377" s="601"/>
      <c r="AC1377" s="601"/>
    </row>
    <row r="1378" spans="16:29" ht="15">
      <c r="P1378" s="601"/>
      <c r="Q1378" s="601"/>
      <c r="R1378" s="601"/>
      <c r="S1378" s="601"/>
      <c r="T1378" s="601"/>
      <c r="U1378" s="601"/>
      <c r="V1378" s="601"/>
      <c r="W1378" s="601"/>
      <c r="X1378" s="601"/>
      <c r="Y1378" s="601"/>
      <c r="Z1378" s="601"/>
      <c r="AA1378" s="601"/>
      <c r="AB1378" s="601"/>
      <c r="AC1378" s="601"/>
    </row>
    <row r="1379" spans="16:29" ht="15">
      <c r="P1379" s="601"/>
      <c r="Q1379" s="601"/>
      <c r="R1379" s="601"/>
      <c r="S1379" s="601"/>
      <c r="T1379" s="601"/>
      <c r="U1379" s="601"/>
      <c r="V1379" s="601"/>
      <c r="W1379" s="601"/>
      <c r="X1379" s="601"/>
      <c r="Y1379" s="601"/>
      <c r="Z1379" s="601"/>
      <c r="AA1379" s="601"/>
      <c r="AB1379" s="601"/>
      <c r="AC1379" s="601"/>
    </row>
    <row r="1380" spans="16:29" ht="15">
      <c r="P1380" s="601"/>
      <c r="Q1380" s="601"/>
      <c r="R1380" s="601"/>
      <c r="S1380" s="601"/>
      <c r="T1380" s="601"/>
      <c r="U1380" s="601"/>
      <c r="V1380" s="601"/>
      <c r="W1380" s="601"/>
      <c r="X1380" s="601"/>
      <c r="Y1380" s="601"/>
      <c r="Z1380" s="601"/>
      <c r="AA1380" s="601"/>
      <c r="AB1380" s="601"/>
      <c r="AC1380" s="601"/>
    </row>
    <row r="1381" spans="16:29" ht="15">
      <c r="P1381" s="601"/>
      <c r="Q1381" s="601"/>
      <c r="R1381" s="601"/>
      <c r="S1381" s="601"/>
      <c r="T1381" s="601"/>
      <c r="U1381" s="601"/>
      <c r="V1381" s="601"/>
      <c r="W1381" s="601"/>
      <c r="X1381" s="601"/>
      <c r="Y1381" s="601"/>
      <c r="Z1381" s="601"/>
      <c r="AA1381" s="601"/>
      <c r="AB1381" s="601"/>
      <c r="AC1381" s="601"/>
    </row>
    <row r="1382" spans="16:29" ht="15">
      <c r="P1382" s="601"/>
      <c r="Q1382" s="601"/>
      <c r="R1382" s="601"/>
      <c r="S1382" s="601"/>
      <c r="T1382" s="601"/>
      <c r="U1382" s="601"/>
      <c r="V1382" s="601"/>
      <c r="W1382" s="601"/>
      <c r="X1382" s="601"/>
      <c r="Y1382" s="601"/>
      <c r="Z1382" s="601"/>
      <c r="AA1382" s="601"/>
      <c r="AB1382" s="601"/>
      <c r="AC1382" s="601"/>
    </row>
    <row r="1383" spans="16:29" ht="15">
      <c r="P1383" s="601"/>
      <c r="Q1383" s="601"/>
      <c r="R1383" s="601"/>
      <c r="S1383" s="601"/>
      <c r="T1383" s="601"/>
      <c r="U1383" s="601"/>
      <c r="V1383" s="601"/>
      <c r="W1383" s="601"/>
      <c r="X1383" s="601"/>
      <c r="Y1383" s="601"/>
      <c r="Z1383" s="601"/>
      <c r="AA1383" s="601"/>
      <c r="AB1383" s="601"/>
      <c r="AC1383" s="601"/>
    </row>
    <row r="1384" spans="16:29" ht="15">
      <c r="P1384" s="601"/>
      <c r="Q1384" s="601"/>
      <c r="R1384" s="601"/>
      <c r="S1384" s="601"/>
      <c r="T1384" s="601"/>
      <c r="U1384" s="601"/>
      <c r="V1384" s="601"/>
      <c r="W1384" s="601"/>
      <c r="X1384" s="601"/>
      <c r="Y1384" s="601"/>
      <c r="Z1384" s="601"/>
      <c r="AA1384" s="601"/>
      <c r="AB1384" s="601"/>
      <c r="AC1384" s="601"/>
    </row>
    <row r="1385" spans="16:29" ht="15">
      <c r="P1385" s="601"/>
      <c r="Q1385" s="601"/>
      <c r="R1385" s="601"/>
      <c r="S1385" s="601"/>
      <c r="T1385" s="601"/>
      <c r="U1385" s="601"/>
      <c r="V1385" s="601"/>
      <c r="W1385" s="601"/>
      <c r="X1385" s="601"/>
      <c r="Y1385" s="601"/>
      <c r="Z1385" s="601"/>
      <c r="AA1385" s="601"/>
      <c r="AB1385" s="601"/>
      <c r="AC1385" s="601"/>
    </row>
    <row r="1386" spans="16:29" ht="15">
      <c r="P1386" s="601"/>
      <c r="Q1386" s="601"/>
      <c r="R1386" s="601"/>
      <c r="S1386" s="601"/>
      <c r="T1386" s="601"/>
      <c r="U1386" s="601"/>
      <c r="V1386" s="601"/>
      <c r="W1386" s="601"/>
      <c r="X1386" s="601"/>
      <c r="Y1386" s="601"/>
      <c r="Z1386" s="601"/>
      <c r="AA1386" s="601"/>
      <c r="AB1386" s="601"/>
      <c r="AC1386" s="601"/>
    </row>
    <row r="1387" spans="16:29" ht="15">
      <c r="P1387" s="601"/>
      <c r="Q1387" s="601"/>
      <c r="R1387" s="601"/>
      <c r="S1387" s="601"/>
      <c r="T1387" s="601"/>
      <c r="U1387" s="601"/>
      <c r="V1387" s="601"/>
      <c r="W1387" s="601"/>
      <c r="X1387" s="601"/>
      <c r="Y1387" s="601"/>
      <c r="Z1387" s="601"/>
      <c r="AA1387" s="601"/>
      <c r="AB1387" s="601"/>
      <c r="AC1387" s="601"/>
    </row>
    <row r="1388" spans="16:29" ht="15">
      <c r="P1388" s="601"/>
      <c r="Q1388" s="601"/>
      <c r="R1388" s="601"/>
      <c r="S1388" s="601"/>
      <c r="T1388" s="601"/>
      <c r="U1388" s="601"/>
      <c r="V1388" s="601"/>
      <c r="W1388" s="601"/>
      <c r="X1388" s="601"/>
      <c r="Y1388" s="601"/>
      <c r="Z1388" s="601"/>
      <c r="AA1388" s="601"/>
      <c r="AB1388" s="601"/>
      <c r="AC1388" s="601"/>
    </row>
    <row r="1389" spans="16:29" ht="15">
      <c r="P1389" s="601"/>
      <c r="Q1389" s="601"/>
      <c r="R1389" s="601"/>
      <c r="S1389" s="601"/>
      <c r="T1389" s="601"/>
      <c r="U1389" s="601"/>
      <c r="V1389" s="601"/>
      <c r="W1389" s="601"/>
      <c r="X1389" s="601"/>
      <c r="Y1389" s="601"/>
      <c r="Z1389" s="601"/>
      <c r="AA1389" s="601"/>
      <c r="AB1389" s="601"/>
      <c r="AC1389" s="601"/>
    </row>
    <row r="1390" spans="16:29" ht="15">
      <c r="P1390" s="601"/>
      <c r="Q1390" s="601"/>
      <c r="R1390" s="601"/>
      <c r="S1390" s="601"/>
      <c r="T1390" s="601"/>
      <c r="U1390" s="601"/>
      <c r="V1390" s="601"/>
      <c r="W1390" s="601"/>
      <c r="X1390" s="601"/>
      <c r="Y1390" s="601"/>
      <c r="Z1390" s="601"/>
      <c r="AA1390" s="601"/>
      <c r="AB1390" s="601"/>
      <c r="AC1390" s="601"/>
    </row>
    <row r="1391" spans="16:29" ht="15">
      <c r="P1391" s="601"/>
      <c r="Q1391" s="601"/>
      <c r="R1391" s="601"/>
      <c r="S1391" s="601"/>
      <c r="T1391" s="601"/>
      <c r="U1391" s="601"/>
      <c r="V1391" s="601"/>
      <c r="W1391" s="601"/>
      <c r="X1391" s="601"/>
      <c r="Y1391" s="601"/>
      <c r="Z1391" s="601"/>
      <c r="AA1391" s="601"/>
      <c r="AB1391" s="601"/>
      <c r="AC1391" s="601"/>
    </row>
    <row r="1392" spans="16:29" ht="15">
      <c r="P1392" s="601"/>
      <c r="Q1392" s="601"/>
      <c r="R1392" s="601"/>
      <c r="S1392" s="601"/>
      <c r="T1392" s="601"/>
      <c r="U1392" s="601"/>
      <c r="V1392" s="601"/>
      <c r="W1392" s="601"/>
      <c r="X1392" s="601"/>
      <c r="Y1392" s="601"/>
      <c r="Z1392" s="601"/>
      <c r="AA1392" s="601"/>
      <c r="AB1392" s="601"/>
      <c r="AC1392" s="601"/>
    </row>
    <row r="1393" spans="16:29" ht="15">
      <c r="P1393" s="601"/>
      <c r="Q1393" s="601"/>
      <c r="R1393" s="601"/>
      <c r="S1393" s="601"/>
      <c r="T1393" s="601"/>
      <c r="U1393" s="601"/>
      <c r="V1393" s="601"/>
      <c r="W1393" s="601"/>
      <c r="X1393" s="601"/>
      <c r="Y1393" s="601"/>
      <c r="Z1393" s="601"/>
      <c r="AA1393" s="601"/>
      <c r="AB1393" s="601"/>
      <c r="AC1393" s="601"/>
    </row>
    <row r="1394" spans="16:29" ht="15">
      <c r="P1394" s="601"/>
      <c r="Q1394" s="601"/>
      <c r="R1394" s="601"/>
      <c r="S1394" s="601"/>
      <c r="T1394" s="601"/>
      <c r="U1394" s="601"/>
      <c r="V1394" s="601"/>
      <c r="W1394" s="601"/>
      <c r="X1394" s="601"/>
      <c r="Y1394" s="601"/>
      <c r="Z1394" s="601"/>
      <c r="AA1394" s="601"/>
      <c r="AB1394" s="601"/>
      <c r="AC1394" s="601"/>
    </row>
    <row r="1395" spans="16:29" ht="15">
      <c r="P1395" s="601"/>
      <c r="Q1395" s="601"/>
      <c r="R1395" s="601"/>
      <c r="S1395" s="601"/>
      <c r="T1395" s="601"/>
      <c r="U1395" s="601"/>
      <c r="V1395" s="601"/>
      <c r="W1395" s="601"/>
      <c r="X1395" s="601"/>
      <c r="Y1395" s="601"/>
      <c r="Z1395" s="601"/>
      <c r="AA1395" s="601"/>
      <c r="AB1395" s="601"/>
      <c r="AC1395" s="601"/>
    </row>
    <row r="1396" spans="16:29" ht="15">
      <c r="P1396" s="601"/>
      <c r="Q1396" s="601"/>
      <c r="R1396" s="601"/>
      <c r="S1396" s="601"/>
      <c r="T1396" s="601"/>
      <c r="U1396" s="601"/>
      <c r="V1396" s="601"/>
      <c r="W1396" s="601"/>
      <c r="X1396" s="601"/>
      <c r="Y1396" s="601"/>
      <c r="Z1396" s="601"/>
      <c r="AA1396" s="601"/>
      <c r="AB1396" s="601"/>
      <c r="AC1396" s="601"/>
    </row>
    <row r="1397" spans="16:29" ht="15">
      <c r="P1397" s="601"/>
      <c r="Q1397" s="601"/>
      <c r="R1397" s="601"/>
      <c r="S1397" s="601"/>
      <c r="T1397" s="601"/>
      <c r="U1397" s="601"/>
      <c r="V1397" s="601"/>
      <c r="W1397" s="601"/>
      <c r="X1397" s="601"/>
      <c r="Y1397" s="601"/>
      <c r="Z1397" s="601"/>
      <c r="AA1397" s="601"/>
      <c r="AB1397" s="601"/>
      <c r="AC1397" s="601"/>
    </row>
    <row r="1398" spans="16:29" ht="15">
      <c r="P1398" s="601"/>
      <c r="Q1398" s="601"/>
      <c r="R1398" s="601"/>
      <c r="S1398" s="601"/>
      <c r="T1398" s="601"/>
      <c r="U1398" s="601"/>
      <c r="V1398" s="601"/>
      <c r="W1398" s="601"/>
      <c r="X1398" s="601"/>
      <c r="Y1398" s="601"/>
      <c r="Z1398" s="601"/>
      <c r="AA1398" s="601"/>
      <c r="AB1398" s="601"/>
      <c r="AC1398" s="601"/>
    </row>
    <row r="1399" spans="16:29" ht="15">
      <c r="P1399" s="601"/>
      <c r="Q1399" s="601"/>
      <c r="R1399" s="601"/>
      <c r="S1399" s="601"/>
      <c r="T1399" s="601"/>
      <c r="U1399" s="601"/>
      <c r="V1399" s="601"/>
      <c r="W1399" s="601"/>
      <c r="X1399" s="601"/>
      <c r="Y1399" s="601"/>
      <c r="Z1399" s="601"/>
      <c r="AA1399" s="601"/>
      <c r="AB1399" s="601"/>
      <c r="AC1399" s="601"/>
    </row>
    <row r="1400" spans="16:29" ht="15">
      <c r="P1400" s="601"/>
      <c r="Q1400" s="601"/>
      <c r="R1400" s="601"/>
      <c r="S1400" s="601"/>
      <c r="T1400" s="601"/>
      <c r="U1400" s="601"/>
      <c r="V1400" s="601"/>
      <c r="W1400" s="601"/>
      <c r="X1400" s="601"/>
      <c r="Y1400" s="601"/>
      <c r="Z1400" s="601"/>
      <c r="AA1400" s="601"/>
      <c r="AB1400" s="601"/>
      <c r="AC1400" s="601"/>
    </row>
    <row r="1401" spans="16:29" ht="15">
      <c r="P1401" s="601"/>
      <c r="Q1401" s="601"/>
      <c r="R1401" s="601"/>
      <c r="S1401" s="601"/>
      <c r="T1401" s="601"/>
      <c r="U1401" s="601"/>
      <c r="V1401" s="601"/>
      <c r="W1401" s="601"/>
      <c r="X1401" s="601"/>
      <c r="Y1401" s="601"/>
      <c r="Z1401" s="601"/>
      <c r="AA1401" s="601"/>
      <c r="AB1401" s="601"/>
      <c r="AC1401" s="601"/>
    </row>
    <row r="1402" spans="16:29" ht="15">
      <c r="P1402" s="601"/>
      <c r="Q1402" s="601"/>
      <c r="R1402" s="601"/>
      <c r="S1402" s="601"/>
      <c r="T1402" s="601"/>
      <c r="U1402" s="601"/>
      <c r="V1402" s="601"/>
      <c r="W1402" s="601"/>
      <c r="X1402" s="601"/>
      <c r="Y1402" s="601"/>
      <c r="Z1402" s="601"/>
      <c r="AA1402" s="601"/>
      <c r="AB1402" s="601"/>
      <c r="AC1402" s="601"/>
    </row>
    <row r="1403" spans="16:29" ht="15">
      <c r="P1403" s="601"/>
      <c r="Q1403" s="601"/>
      <c r="R1403" s="601"/>
      <c r="S1403" s="601"/>
      <c r="T1403" s="601"/>
      <c r="U1403" s="601"/>
      <c r="V1403" s="601"/>
      <c r="W1403" s="601"/>
      <c r="X1403" s="601"/>
      <c r="Y1403" s="601"/>
      <c r="Z1403" s="601"/>
      <c r="AA1403" s="601"/>
      <c r="AB1403" s="601"/>
      <c r="AC1403" s="601"/>
    </row>
    <row r="1404" spans="16:29" ht="15">
      <c r="P1404" s="601"/>
      <c r="Q1404" s="601"/>
      <c r="R1404" s="601"/>
      <c r="S1404" s="601"/>
      <c r="T1404" s="601"/>
      <c r="U1404" s="601"/>
      <c r="V1404" s="601"/>
      <c r="W1404" s="601"/>
      <c r="X1404" s="601"/>
      <c r="Y1404" s="601"/>
      <c r="Z1404" s="601"/>
      <c r="AA1404" s="601"/>
      <c r="AB1404" s="601"/>
      <c r="AC1404" s="601"/>
    </row>
    <row r="1405" spans="16:29" ht="15">
      <c r="P1405" s="601"/>
      <c r="Q1405" s="601"/>
      <c r="R1405" s="601"/>
      <c r="S1405" s="601"/>
      <c r="T1405" s="601"/>
      <c r="U1405" s="601"/>
      <c r="V1405" s="601"/>
      <c r="W1405" s="601"/>
      <c r="X1405" s="601"/>
      <c r="Y1405" s="601"/>
      <c r="Z1405" s="601"/>
      <c r="AA1405" s="601"/>
      <c r="AB1405" s="601"/>
      <c r="AC1405" s="601"/>
    </row>
    <row r="1406" spans="16:29" ht="15">
      <c r="P1406" s="601"/>
      <c r="Q1406" s="601"/>
      <c r="R1406" s="601"/>
      <c r="S1406" s="601"/>
      <c r="T1406" s="601"/>
      <c r="U1406" s="601"/>
      <c r="V1406" s="601"/>
      <c r="W1406" s="601"/>
      <c r="X1406" s="601"/>
      <c r="Y1406" s="601"/>
      <c r="Z1406" s="601"/>
      <c r="AA1406" s="601"/>
      <c r="AB1406" s="601"/>
      <c r="AC1406" s="601"/>
    </row>
    <row r="1407" spans="16:29" ht="15">
      <c r="P1407" s="601"/>
      <c r="Q1407" s="601"/>
      <c r="R1407" s="601"/>
      <c r="S1407" s="601"/>
      <c r="T1407" s="601"/>
      <c r="U1407" s="601"/>
      <c r="V1407" s="601"/>
      <c r="W1407" s="601"/>
      <c r="X1407" s="601"/>
      <c r="Y1407" s="601"/>
      <c r="Z1407" s="601"/>
      <c r="AA1407" s="601"/>
      <c r="AB1407" s="601"/>
      <c r="AC1407" s="601"/>
    </row>
    <row r="1408" spans="16:29" ht="15">
      <c r="P1408" s="601"/>
      <c r="Q1408" s="601"/>
      <c r="R1408" s="601"/>
      <c r="S1408" s="601"/>
      <c r="T1408" s="601"/>
      <c r="U1408" s="601"/>
      <c r="V1408" s="601"/>
      <c r="W1408" s="601"/>
      <c r="X1408" s="601"/>
      <c r="Y1408" s="601"/>
      <c r="Z1408" s="601"/>
      <c r="AA1408" s="601"/>
      <c r="AB1408" s="601"/>
      <c r="AC1408" s="601"/>
    </row>
    <row r="1409" spans="16:29" ht="15">
      <c r="P1409" s="601"/>
      <c r="Q1409" s="601"/>
      <c r="R1409" s="601"/>
      <c r="S1409" s="601"/>
      <c r="T1409" s="601"/>
      <c r="U1409" s="601"/>
      <c r="V1409" s="601"/>
      <c r="W1409" s="601"/>
      <c r="X1409" s="601"/>
      <c r="Y1409" s="601"/>
      <c r="Z1409" s="601"/>
      <c r="AA1409" s="601"/>
      <c r="AB1409" s="601"/>
      <c r="AC1409" s="601"/>
    </row>
    <row r="1410" spans="16:29" ht="15">
      <c r="P1410" s="601"/>
      <c r="Q1410" s="601"/>
      <c r="R1410" s="601"/>
      <c r="S1410" s="601"/>
      <c r="T1410" s="601"/>
      <c r="U1410" s="601"/>
      <c r="V1410" s="601"/>
      <c r="W1410" s="601"/>
      <c r="X1410" s="601"/>
      <c r="Y1410" s="601"/>
      <c r="Z1410" s="601"/>
      <c r="AA1410" s="601"/>
      <c r="AB1410" s="601"/>
      <c r="AC1410" s="601"/>
    </row>
    <row r="1411" spans="16:29" ht="15">
      <c r="P1411" s="601"/>
      <c r="Q1411" s="601"/>
      <c r="R1411" s="601"/>
      <c r="S1411" s="601"/>
      <c r="T1411" s="601"/>
      <c r="U1411" s="601"/>
      <c r="V1411" s="601"/>
      <c r="W1411" s="601"/>
      <c r="X1411" s="601"/>
      <c r="Y1411" s="601"/>
      <c r="Z1411" s="601"/>
      <c r="AA1411" s="601"/>
      <c r="AB1411" s="601"/>
      <c r="AC1411" s="601"/>
    </row>
    <row r="1412" spans="16:29" ht="15">
      <c r="P1412" s="601"/>
      <c r="Q1412" s="601"/>
      <c r="R1412" s="601"/>
      <c r="S1412" s="601"/>
      <c r="T1412" s="601"/>
      <c r="U1412" s="601"/>
      <c r="V1412" s="601"/>
      <c r="W1412" s="601"/>
      <c r="X1412" s="601"/>
      <c r="Y1412" s="601"/>
      <c r="Z1412" s="601"/>
      <c r="AA1412" s="601"/>
      <c r="AB1412" s="601"/>
      <c r="AC1412" s="601"/>
    </row>
    <row r="1413" spans="16:29" ht="15">
      <c r="P1413" s="601"/>
      <c r="Q1413" s="601"/>
      <c r="R1413" s="601"/>
      <c r="S1413" s="601"/>
      <c r="T1413" s="601"/>
      <c r="U1413" s="601"/>
      <c r="V1413" s="601"/>
      <c r="W1413" s="601"/>
      <c r="X1413" s="601"/>
      <c r="Y1413" s="601"/>
      <c r="Z1413" s="601"/>
      <c r="AA1413" s="601"/>
      <c r="AB1413" s="601"/>
      <c r="AC1413" s="601"/>
    </row>
    <row r="1414" spans="16:29" ht="15">
      <c r="P1414" s="601"/>
      <c r="Q1414" s="601"/>
      <c r="R1414" s="601"/>
      <c r="S1414" s="601"/>
      <c r="T1414" s="601"/>
      <c r="U1414" s="601"/>
      <c r="V1414" s="601"/>
      <c r="W1414" s="601"/>
      <c r="X1414" s="601"/>
      <c r="Y1414" s="601"/>
      <c r="Z1414" s="601"/>
      <c r="AA1414" s="601"/>
      <c r="AB1414" s="601"/>
      <c r="AC1414" s="601"/>
    </row>
    <row r="1415" spans="16:29" ht="15">
      <c r="P1415" s="601"/>
      <c r="Q1415" s="601"/>
      <c r="R1415" s="601"/>
      <c r="S1415" s="601"/>
      <c r="T1415" s="601"/>
      <c r="U1415" s="601"/>
      <c r="V1415" s="601"/>
      <c r="W1415" s="601"/>
      <c r="X1415" s="601"/>
      <c r="Y1415" s="601"/>
      <c r="Z1415" s="601"/>
      <c r="AA1415" s="601"/>
      <c r="AB1415" s="601"/>
      <c r="AC1415" s="601"/>
    </row>
    <row r="1416" spans="16:29" ht="15">
      <c r="P1416" s="601"/>
      <c r="Q1416" s="601"/>
      <c r="R1416" s="601"/>
      <c r="S1416" s="601"/>
      <c r="T1416" s="601"/>
      <c r="U1416" s="601"/>
      <c r="V1416" s="601"/>
      <c r="W1416" s="601"/>
      <c r="X1416" s="601"/>
      <c r="Y1416" s="601"/>
      <c r="Z1416" s="601"/>
      <c r="AA1416" s="601"/>
      <c r="AB1416" s="601"/>
      <c r="AC1416" s="601"/>
    </row>
    <row r="1417" spans="16:29" ht="15">
      <c r="P1417" s="601"/>
      <c r="Q1417" s="601"/>
      <c r="R1417" s="601"/>
      <c r="S1417" s="601"/>
      <c r="T1417" s="601"/>
      <c r="U1417" s="601"/>
      <c r="V1417" s="601"/>
      <c r="W1417" s="601"/>
      <c r="X1417" s="601"/>
      <c r="Y1417" s="601"/>
      <c r="Z1417" s="601"/>
      <c r="AA1417" s="601"/>
      <c r="AB1417" s="601"/>
      <c r="AC1417" s="601"/>
    </row>
    <row r="1418" spans="16:29" ht="15">
      <c r="P1418" s="601"/>
      <c r="Q1418" s="601"/>
      <c r="R1418" s="601"/>
      <c r="S1418" s="601"/>
      <c r="T1418" s="601"/>
      <c r="U1418" s="601"/>
      <c r="V1418" s="601"/>
      <c r="W1418" s="601"/>
      <c r="X1418" s="601"/>
      <c r="Y1418" s="601"/>
      <c r="Z1418" s="601"/>
      <c r="AA1418" s="601"/>
      <c r="AB1418" s="601"/>
      <c r="AC1418" s="601"/>
    </row>
    <row r="1419" spans="16:29" ht="15">
      <c r="P1419" s="601"/>
      <c r="Q1419" s="601"/>
      <c r="R1419" s="601"/>
      <c r="S1419" s="601"/>
      <c r="T1419" s="601"/>
      <c r="U1419" s="601"/>
      <c r="V1419" s="601"/>
      <c r="W1419" s="601"/>
      <c r="X1419" s="601"/>
      <c r="Y1419" s="601"/>
      <c r="Z1419" s="601"/>
      <c r="AA1419" s="601"/>
      <c r="AB1419" s="601"/>
      <c r="AC1419" s="601"/>
    </row>
    <row r="1420" spans="16:29" ht="15">
      <c r="P1420" s="601"/>
      <c r="Q1420" s="601"/>
      <c r="R1420" s="601"/>
      <c r="S1420" s="601"/>
      <c r="T1420" s="601"/>
      <c r="U1420" s="601"/>
      <c r="V1420" s="601"/>
      <c r="W1420" s="601"/>
      <c r="X1420" s="601"/>
      <c r="Y1420" s="601"/>
      <c r="Z1420" s="601"/>
      <c r="AA1420" s="601"/>
      <c r="AB1420" s="601"/>
      <c r="AC1420" s="601"/>
    </row>
    <row r="1421" spans="16:29" ht="15">
      <c r="P1421" s="601"/>
      <c r="Q1421" s="601"/>
      <c r="R1421" s="601"/>
      <c r="S1421" s="601"/>
      <c r="T1421" s="601"/>
      <c r="U1421" s="601"/>
      <c r="V1421" s="601"/>
      <c r="W1421" s="601"/>
      <c r="X1421" s="601"/>
      <c r="Y1421" s="601"/>
      <c r="Z1421" s="601"/>
      <c r="AA1421" s="601"/>
      <c r="AB1421" s="601"/>
      <c r="AC1421" s="601"/>
    </row>
    <row r="1422" spans="16:29" ht="15">
      <c r="P1422" s="601"/>
      <c r="Q1422" s="601"/>
      <c r="R1422" s="601"/>
      <c r="S1422" s="601"/>
      <c r="T1422" s="601"/>
      <c r="U1422" s="601"/>
      <c r="V1422" s="601"/>
      <c r="W1422" s="601"/>
      <c r="X1422" s="601"/>
      <c r="Y1422" s="601"/>
      <c r="Z1422" s="601"/>
      <c r="AA1422" s="601"/>
      <c r="AB1422" s="601"/>
      <c r="AC1422" s="601"/>
    </row>
    <row r="1423" spans="16:29" ht="15">
      <c r="P1423" s="601"/>
      <c r="Q1423" s="601"/>
      <c r="R1423" s="601"/>
      <c r="S1423" s="601"/>
      <c r="T1423" s="601"/>
      <c r="U1423" s="601"/>
      <c r="V1423" s="601"/>
      <c r="W1423" s="601"/>
      <c r="X1423" s="601"/>
      <c r="Y1423" s="601"/>
      <c r="Z1423" s="601"/>
      <c r="AA1423" s="601"/>
      <c r="AB1423" s="601"/>
      <c r="AC1423" s="601"/>
    </row>
    <row r="1424" spans="16:29" ht="15">
      <c r="P1424" s="601"/>
      <c r="Q1424" s="601"/>
      <c r="R1424" s="601"/>
      <c r="S1424" s="601"/>
      <c r="T1424" s="601"/>
      <c r="U1424" s="601"/>
      <c r="V1424" s="601"/>
      <c r="W1424" s="601"/>
      <c r="X1424" s="601"/>
      <c r="Y1424" s="601"/>
      <c r="Z1424" s="601"/>
      <c r="AA1424" s="601"/>
      <c r="AB1424" s="601"/>
      <c r="AC1424" s="601"/>
    </row>
    <row r="1425" spans="16:29" ht="15">
      <c r="P1425" s="601"/>
      <c r="Q1425" s="601"/>
      <c r="R1425" s="601"/>
      <c r="S1425" s="601"/>
      <c r="T1425" s="601"/>
      <c r="U1425" s="601"/>
      <c r="V1425" s="601"/>
      <c r="W1425" s="601"/>
      <c r="X1425" s="601"/>
      <c r="Y1425" s="601"/>
      <c r="Z1425" s="601"/>
      <c r="AA1425" s="601"/>
      <c r="AB1425" s="601"/>
      <c r="AC1425" s="601"/>
    </row>
    <row r="1426" spans="16:29" ht="15">
      <c r="P1426" s="601"/>
      <c r="Q1426" s="601"/>
      <c r="R1426" s="601"/>
      <c r="S1426" s="601"/>
      <c r="T1426" s="601"/>
      <c r="U1426" s="601"/>
      <c r="V1426" s="601"/>
      <c r="W1426" s="601"/>
      <c r="X1426" s="601"/>
      <c r="Y1426" s="601"/>
      <c r="Z1426" s="601"/>
      <c r="AA1426" s="601"/>
      <c r="AB1426" s="601"/>
      <c r="AC1426" s="601"/>
    </row>
    <row r="1427" spans="16:29" ht="15">
      <c r="P1427" s="601"/>
      <c r="Q1427" s="601"/>
      <c r="R1427" s="601"/>
      <c r="S1427" s="601"/>
      <c r="T1427" s="601"/>
      <c r="U1427" s="601"/>
      <c r="V1427" s="601"/>
      <c r="W1427" s="601"/>
      <c r="X1427" s="601"/>
      <c r="Y1427" s="601"/>
      <c r="Z1427" s="601"/>
      <c r="AA1427" s="601"/>
      <c r="AB1427" s="601"/>
      <c r="AC1427" s="601"/>
    </row>
    <row r="1428" spans="16:29" ht="15">
      <c r="P1428" s="601"/>
      <c r="Q1428" s="601"/>
      <c r="R1428" s="601"/>
      <c r="S1428" s="601"/>
      <c r="T1428" s="601"/>
      <c r="U1428" s="601"/>
      <c r="V1428" s="601"/>
      <c r="W1428" s="601"/>
      <c r="X1428" s="601"/>
      <c r="Y1428" s="601"/>
      <c r="Z1428" s="601"/>
      <c r="AA1428" s="601"/>
      <c r="AB1428" s="601"/>
      <c r="AC1428" s="601"/>
    </row>
    <row r="1429" spans="16:29" ht="15">
      <c r="P1429" s="601"/>
      <c r="Q1429" s="601"/>
      <c r="R1429" s="601"/>
      <c r="S1429" s="601"/>
      <c r="T1429" s="601"/>
      <c r="U1429" s="601"/>
      <c r="V1429" s="601"/>
      <c r="W1429" s="601"/>
      <c r="X1429" s="601"/>
      <c r="Y1429" s="601"/>
      <c r="Z1429" s="601"/>
      <c r="AA1429" s="601"/>
      <c r="AB1429" s="601"/>
      <c r="AC1429" s="601"/>
    </row>
    <row r="1430" spans="16:29" ht="15">
      <c r="P1430" s="601"/>
      <c r="Q1430" s="601"/>
      <c r="R1430" s="601"/>
      <c r="S1430" s="601"/>
      <c r="T1430" s="601"/>
      <c r="U1430" s="601"/>
      <c r="V1430" s="601"/>
      <c r="W1430" s="601"/>
      <c r="X1430" s="601"/>
      <c r="Y1430" s="601"/>
      <c r="Z1430" s="601"/>
      <c r="AA1430" s="601"/>
      <c r="AB1430" s="601"/>
      <c r="AC1430" s="601"/>
    </row>
    <row r="1431" spans="16:29" ht="15">
      <c r="P1431" s="601"/>
      <c r="Q1431" s="601"/>
      <c r="R1431" s="601"/>
      <c r="S1431" s="601"/>
      <c r="T1431" s="601"/>
      <c r="U1431" s="601"/>
      <c r="V1431" s="601"/>
      <c r="W1431" s="601"/>
      <c r="X1431" s="601"/>
      <c r="Y1431" s="601"/>
      <c r="Z1431" s="601"/>
      <c r="AA1431" s="601"/>
      <c r="AB1431" s="601"/>
      <c r="AC1431" s="601"/>
    </row>
    <row r="1432" spans="16:29" ht="15">
      <c r="P1432" s="601"/>
      <c r="Q1432" s="601"/>
      <c r="R1432" s="601"/>
      <c r="S1432" s="601"/>
      <c r="T1432" s="601"/>
      <c r="U1432" s="601"/>
      <c r="V1432" s="601"/>
      <c r="W1432" s="601"/>
      <c r="X1432" s="601"/>
      <c r="Y1432" s="601"/>
      <c r="Z1432" s="601"/>
      <c r="AA1432" s="601"/>
      <c r="AB1432" s="601"/>
      <c r="AC1432" s="601"/>
    </row>
    <row r="1433" spans="16:29" ht="15">
      <c r="P1433" s="601"/>
      <c r="Q1433" s="601"/>
      <c r="R1433" s="601"/>
      <c r="S1433" s="601"/>
      <c r="T1433" s="601"/>
      <c r="U1433" s="601"/>
      <c r="V1433" s="601"/>
      <c r="W1433" s="601"/>
      <c r="X1433" s="601"/>
      <c r="Y1433" s="601"/>
      <c r="Z1433" s="601"/>
      <c r="AA1433" s="601"/>
      <c r="AB1433" s="601"/>
      <c r="AC1433" s="601"/>
    </row>
    <row r="1434" spans="16:29" ht="15">
      <c r="P1434" s="601"/>
      <c r="Q1434" s="601"/>
      <c r="R1434" s="601"/>
      <c r="S1434" s="601"/>
      <c r="T1434" s="601"/>
      <c r="U1434" s="601"/>
      <c r="V1434" s="601"/>
      <c r="W1434" s="601"/>
      <c r="X1434" s="601"/>
      <c r="Y1434" s="601"/>
      <c r="Z1434" s="601"/>
      <c r="AA1434" s="601"/>
      <c r="AB1434" s="601"/>
      <c r="AC1434" s="601"/>
    </row>
    <row r="1435" spans="16:29" ht="15">
      <c r="P1435" s="601"/>
      <c r="Q1435" s="601"/>
      <c r="R1435" s="601"/>
      <c r="S1435" s="601"/>
      <c r="T1435" s="601"/>
      <c r="U1435" s="601"/>
      <c r="V1435" s="601"/>
      <c r="W1435" s="601"/>
      <c r="X1435" s="601"/>
      <c r="Y1435" s="601"/>
      <c r="Z1435" s="601"/>
      <c r="AA1435" s="601"/>
      <c r="AB1435" s="601"/>
      <c r="AC1435" s="601"/>
    </row>
    <row r="1436" spans="16:29" ht="15">
      <c r="P1436" s="601"/>
      <c r="Q1436" s="601"/>
      <c r="R1436" s="601"/>
      <c r="S1436" s="601"/>
      <c r="T1436" s="601"/>
      <c r="U1436" s="601"/>
      <c r="V1436" s="601"/>
      <c r="W1436" s="601"/>
      <c r="X1436" s="601"/>
      <c r="Y1436" s="601"/>
      <c r="Z1436" s="601"/>
      <c r="AA1436" s="601"/>
      <c r="AB1436" s="601"/>
      <c r="AC1436" s="601"/>
    </row>
    <row r="1437" spans="16:29" ht="15">
      <c r="P1437" s="601"/>
      <c r="Q1437" s="601"/>
      <c r="R1437" s="601"/>
      <c r="S1437" s="601"/>
      <c r="T1437" s="601"/>
      <c r="U1437" s="601"/>
      <c r="V1437" s="601"/>
      <c r="W1437" s="601"/>
      <c r="X1437" s="601"/>
      <c r="Y1437" s="601"/>
      <c r="Z1437" s="601"/>
      <c r="AA1437" s="601"/>
      <c r="AB1437" s="601"/>
      <c r="AC1437" s="601"/>
    </row>
    <row r="1438" spans="16:29" ht="15">
      <c r="P1438" s="601"/>
      <c r="Q1438" s="601"/>
      <c r="R1438" s="601"/>
      <c r="S1438" s="601"/>
      <c r="T1438" s="601"/>
      <c r="U1438" s="601"/>
      <c r="V1438" s="601"/>
      <c r="W1438" s="601"/>
      <c r="X1438" s="601"/>
      <c r="Y1438" s="601"/>
      <c r="Z1438" s="601"/>
      <c r="AA1438" s="601"/>
      <c r="AB1438" s="601"/>
      <c r="AC1438" s="601"/>
    </row>
    <row r="1439" spans="16:29" ht="15">
      <c r="P1439" s="601"/>
      <c r="Q1439" s="601"/>
      <c r="R1439" s="601"/>
      <c r="S1439" s="601"/>
      <c r="T1439" s="601"/>
      <c r="U1439" s="601"/>
      <c r="V1439" s="601"/>
      <c r="W1439" s="601"/>
      <c r="X1439" s="601"/>
      <c r="Y1439" s="601"/>
      <c r="Z1439" s="601"/>
      <c r="AA1439" s="601"/>
      <c r="AB1439" s="601"/>
      <c r="AC1439" s="601"/>
    </row>
    <row r="1440" spans="16:29" ht="15">
      <c r="P1440" s="601"/>
      <c r="Q1440" s="601"/>
      <c r="R1440" s="601"/>
      <c r="S1440" s="601"/>
      <c r="T1440" s="601"/>
      <c r="U1440" s="601"/>
      <c r="V1440" s="601"/>
      <c r="W1440" s="601"/>
      <c r="X1440" s="601"/>
      <c r="Y1440" s="601"/>
      <c r="Z1440" s="601"/>
      <c r="AA1440" s="601"/>
      <c r="AB1440" s="601"/>
      <c r="AC1440" s="601"/>
    </row>
    <row r="1441" spans="16:29" ht="15">
      <c r="P1441" s="601"/>
      <c r="Q1441" s="601"/>
      <c r="R1441" s="601"/>
      <c r="S1441" s="601"/>
      <c r="T1441" s="601"/>
      <c r="U1441" s="601"/>
      <c r="V1441" s="601"/>
      <c r="W1441" s="601"/>
      <c r="X1441" s="601"/>
      <c r="Y1441" s="601"/>
      <c r="Z1441" s="601"/>
      <c r="AA1441" s="601"/>
      <c r="AB1441" s="601"/>
      <c r="AC1441" s="601"/>
    </row>
    <row r="1442" spans="16:29" ht="15">
      <c r="P1442" s="601"/>
      <c r="Q1442" s="601"/>
      <c r="R1442" s="601"/>
      <c r="S1442" s="601"/>
      <c r="T1442" s="601"/>
      <c r="U1442" s="601"/>
      <c r="V1442" s="601"/>
      <c r="W1442" s="601"/>
      <c r="X1442" s="601"/>
      <c r="Y1442" s="601"/>
      <c r="Z1442" s="601"/>
      <c r="AA1442" s="601"/>
      <c r="AB1442" s="601"/>
      <c r="AC1442" s="601"/>
    </row>
    <row r="1443" spans="16:29" ht="15">
      <c r="P1443" s="601"/>
      <c r="Q1443" s="601"/>
      <c r="R1443" s="601"/>
      <c r="S1443" s="601"/>
      <c r="T1443" s="601"/>
      <c r="U1443" s="601"/>
      <c r="V1443" s="601"/>
      <c r="W1443" s="601"/>
      <c r="X1443" s="601"/>
      <c r="Y1443" s="601"/>
      <c r="Z1443" s="601"/>
      <c r="AA1443" s="601"/>
      <c r="AB1443" s="601"/>
      <c r="AC1443" s="601"/>
    </row>
    <row r="1444" spans="16:29" ht="15">
      <c r="P1444" s="601"/>
      <c r="Q1444" s="601"/>
      <c r="R1444" s="601"/>
      <c r="S1444" s="601"/>
      <c r="T1444" s="601"/>
      <c r="U1444" s="601"/>
      <c r="V1444" s="601"/>
      <c r="W1444" s="601"/>
      <c r="X1444" s="601"/>
      <c r="Y1444" s="601"/>
      <c r="Z1444" s="601"/>
      <c r="AA1444" s="601"/>
      <c r="AB1444" s="601"/>
      <c r="AC1444" s="601"/>
    </row>
    <row r="1445" spans="16:29" ht="15">
      <c r="P1445" s="601"/>
      <c r="Q1445" s="601"/>
      <c r="R1445" s="601"/>
      <c r="S1445" s="601"/>
      <c r="T1445" s="601"/>
      <c r="U1445" s="601"/>
      <c r="V1445" s="601"/>
      <c r="W1445" s="601"/>
      <c r="X1445" s="601"/>
      <c r="Y1445" s="601"/>
      <c r="Z1445" s="601"/>
      <c r="AA1445" s="601"/>
      <c r="AB1445" s="601"/>
      <c r="AC1445" s="601"/>
    </row>
    <row r="1446" spans="16:29" ht="15">
      <c r="P1446" s="601"/>
      <c r="Q1446" s="601"/>
      <c r="R1446" s="601"/>
      <c r="S1446" s="601"/>
      <c r="T1446" s="601"/>
      <c r="U1446" s="601"/>
      <c r="V1446" s="601"/>
      <c r="W1446" s="601"/>
      <c r="X1446" s="601"/>
      <c r="Y1446" s="601"/>
      <c r="Z1446" s="601"/>
      <c r="AA1446" s="601"/>
      <c r="AB1446" s="601"/>
      <c r="AC1446" s="601"/>
    </row>
    <row r="1447" spans="16:29" ht="15">
      <c r="P1447" s="601"/>
      <c r="Q1447" s="601"/>
      <c r="R1447" s="601"/>
      <c r="S1447" s="601"/>
      <c r="T1447" s="601"/>
      <c r="U1447" s="601"/>
      <c r="V1447" s="601"/>
      <c r="W1447" s="601"/>
      <c r="X1447" s="601"/>
      <c r="Y1447" s="601"/>
      <c r="Z1447" s="601"/>
      <c r="AA1447" s="601"/>
      <c r="AB1447" s="601"/>
      <c r="AC1447" s="601"/>
    </row>
    <row r="1448" spans="16:29" ht="15">
      <c r="P1448" s="601"/>
      <c r="Q1448" s="601"/>
      <c r="R1448" s="601"/>
      <c r="S1448" s="601"/>
      <c r="T1448" s="601"/>
      <c r="U1448" s="601"/>
      <c r="V1448" s="601"/>
      <c r="W1448" s="601"/>
      <c r="X1448" s="601"/>
      <c r="Y1448" s="601"/>
      <c r="Z1448" s="601"/>
      <c r="AA1448" s="601"/>
      <c r="AB1448" s="601"/>
      <c r="AC1448" s="601"/>
    </row>
    <row r="1449" spans="16:29" ht="15">
      <c r="P1449" s="601"/>
      <c r="Q1449" s="601"/>
      <c r="R1449" s="601"/>
      <c r="S1449" s="601"/>
      <c r="T1449" s="601"/>
      <c r="U1449" s="601"/>
      <c r="V1449" s="601"/>
      <c r="W1449" s="601"/>
      <c r="X1449" s="601"/>
      <c r="Y1449" s="601"/>
      <c r="Z1449" s="601"/>
      <c r="AA1449" s="601"/>
      <c r="AB1449" s="601"/>
      <c r="AC1449" s="601"/>
    </row>
    <row r="1450" spans="16:29" ht="15">
      <c r="P1450" s="601"/>
      <c r="Q1450" s="601"/>
      <c r="R1450" s="601"/>
      <c r="S1450" s="601"/>
      <c r="T1450" s="601"/>
      <c r="U1450" s="601"/>
      <c r="V1450" s="601"/>
      <c r="W1450" s="601"/>
      <c r="X1450" s="601"/>
      <c r="Y1450" s="601"/>
      <c r="Z1450" s="601"/>
      <c r="AA1450" s="601"/>
      <c r="AB1450" s="601"/>
      <c r="AC1450" s="601"/>
    </row>
    <row r="1451" spans="16:29" ht="15">
      <c r="P1451" s="601"/>
      <c r="Q1451" s="601"/>
      <c r="R1451" s="601"/>
      <c r="S1451" s="601"/>
      <c r="T1451" s="601"/>
      <c r="U1451" s="601"/>
      <c r="V1451" s="601"/>
      <c r="W1451" s="601"/>
      <c r="X1451" s="601"/>
      <c r="Y1451" s="601"/>
      <c r="Z1451" s="601"/>
      <c r="AA1451" s="601"/>
      <c r="AB1451" s="601"/>
      <c r="AC1451" s="601"/>
    </row>
    <row r="1452" spans="16:29" ht="15">
      <c r="P1452" s="601"/>
      <c r="Q1452" s="601"/>
      <c r="R1452" s="601"/>
      <c r="S1452" s="601"/>
      <c r="T1452" s="601"/>
      <c r="U1452" s="601"/>
      <c r="V1452" s="601"/>
      <c r="W1452" s="601"/>
      <c r="X1452" s="601"/>
      <c r="Y1452" s="601"/>
      <c r="Z1452" s="601"/>
      <c r="AA1452" s="601"/>
      <c r="AB1452" s="601"/>
      <c r="AC1452" s="601"/>
    </row>
    <row r="1453" spans="16:29" ht="15">
      <c r="P1453" s="601"/>
      <c r="Q1453" s="601"/>
      <c r="R1453" s="601"/>
      <c r="S1453" s="601"/>
      <c r="T1453" s="601"/>
      <c r="U1453" s="601"/>
      <c r="V1453" s="601"/>
      <c r="W1453" s="601"/>
      <c r="X1453" s="601"/>
      <c r="Y1453" s="601"/>
      <c r="Z1453" s="601"/>
      <c r="AA1453" s="601"/>
      <c r="AB1453" s="601"/>
      <c r="AC1453" s="601"/>
    </row>
    <row r="1454" spans="16:29" ht="15">
      <c r="P1454" s="601"/>
      <c r="Q1454" s="601"/>
      <c r="R1454" s="601"/>
      <c r="S1454" s="601"/>
      <c r="T1454" s="601"/>
      <c r="U1454" s="601"/>
      <c r="V1454" s="601"/>
      <c r="W1454" s="601"/>
      <c r="X1454" s="601"/>
      <c r="Y1454" s="601"/>
      <c r="Z1454" s="601"/>
      <c r="AA1454" s="601"/>
      <c r="AB1454" s="601"/>
      <c r="AC1454" s="601"/>
    </row>
    <row r="1455" spans="16:29" ht="15">
      <c r="P1455" s="601"/>
      <c r="Q1455" s="601"/>
      <c r="R1455" s="601"/>
      <c r="S1455" s="601"/>
      <c r="T1455" s="601"/>
      <c r="U1455" s="601"/>
      <c r="V1455" s="601"/>
      <c r="W1455" s="601"/>
      <c r="X1455" s="601"/>
      <c r="Y1455" s="601"/>
      <c r="Z1455" s="601"/>
      <c r="AA1455" s="601"/>
      <c r="AB1455" s="601"/>
      <c r="AC1455" s="601"/>
    </row>
    <row r="1456" spans="16:29" ht="15">
      <c r="P1456" s="601"/>
      <c r="Q1456" s="601"/>
      <c r="R1456" s="601"/>
      <c r="S1456" s="601"/>
      <c r="T1456" s="601"/>
      <c r="U1456" s="601"/>
      <c r="V1456" s="601"/>
      <c r="W1456" s="601"/>
      <c r="X1456" s="601"/>
      <c r="Y1456" s="601"/>
      <c r="Z1456" s="601"/>
      <c r="AA1456" s="601"/>
      <c r="AB1456" s="601"/>
      <c r="AC1456" s="601"/>
    </row>
    <row r="1457" spans="16:29" ht="15">
      <c r="P1457" s="601"/>
      <c r="Q1457" s="601"/>
      <c r="R1457" s="601"/>
      <c r="S1457" s="601"/>
      <c r="T1457" s="601"/>
      <c r="U1457" s="601"/>
      <c r="V1457" s="601"/>
      <c r="W1457" s="601"/>
      <c r="X1457" s="601"/>
      <c r="Y1457" s="601"/>
      <c r="Z1457" s="601"/>
      <c r="AA1457" s="601"/>
      <c r="AB1457" s="601"/>
      <c r="AC1457" s="601"/>
    </row>
    <row r="1458" spans="16:29" ht="15">
      <c r="P1458" s="601"/>
      <c r="Q1458" s="601"/>
      <c r="R1458" s="601"/>
      <c r="S1458" s="601"/>
      <c r="T1458" s="601"/>
      <c r="U1458" s="601"/>
      <c r="V1458" s="601"/>
      <c r="W1458" s="601"/>
      <c r="X1458" s="601"/>
      <c r="Y1458" s="601"/>
      <c r="Z1458" s="601"/>
      <c r="AA1458" s="601"/>
      <c r="AB1458" s="601"/>
      <c r="AC1458" s="601"/>
    </row>
    <row r="1459" spans="16:29" ht="15">
      <c r="P1459" s="601"/>
      <c r="Q1459" s="601"/>
      <c r="R1459" s="601"/>
      <c r="S1459" s="601"/>
      <c r="T1459" s="601"/>
      <c r="U1459" s="601"/>
      <c r="V1459" s="601"/>
      <c r="W1459" s="601"/>
      <c r="X1459" s="601"/>
      <c r="Y1459" s="601"/>
      <c r="Z1459" s="601"/>
      <c r="AA1459" s="601"/>
      <c r="AB1459" s="601"/>
      <c r="AC1459" s="601"/>
    </row>
    <row r="1460" spans="16:29" ht="15">
      <c r="P1460" s="601"/>
      <c r="Q1460" s="601"/>
      <c r="R1460" s="601"/>
      <c r="S1460" s="601"/>
      <c r="T1460" s="601"/>
      <c r="U1460" s="601"/>
      <c r="V1460" s="601"/>
      <c r="W1460" s="601"/>
      <c r="X1460" s="601"/>
      <c r="Y1460" s="601"/>
      <c r="Z1460" s="601"/>
      <c r="AA1460" s="601"/>
      <c r="AB1460" s="601"/>
      <c r="AC1460" s="601"/>
    </row>
    <row r="1461" spans="16:29" ht="15">
      <c r="P1461" s="601"/>
      <c r="Q1461" s="601"/>
      <c r="R1461" s="601"/>
      <c r="S1461" s="601"/>
      <c r="T1461" s="601"/>
      <c r="U1461" s="601"/>
      <c r="V1461" s="601"/>
      <c r="W1461" s="601"/>
      <c r="X1461" s="601"/>
      <c r="Y1461" s="601"/>
      <c r="Z1461" s="601"/>
      <c r="AA1461" s="601"/>
      <c r="AB1461" s="601"/>
      <c r="AC1461" s="601"/>
    </row>
    <row r="1462" spans="16:29" ht="15">
      <c r="P1462" s="601"/>
      <c r="Q1462" s="601"/>
      <c r="R1462" s="601"/>
      <c r="S1462" s="601"/>
      <c r="T1462" s="601"/>
      <c r="U1462" s="601"/>
      <c r="V1462" s="601"/>
      <c r="W1462" s="601"/>
      <c r="X1462" s="601"/>
      <c r="Y1462" s="601"/>
      <c r="Z1462" s="601"/>
      <c r="AA1462" s="601"/>
      <c r="AB1462" s="601"/>
      <c r="AC1462" s="601"/>
    </row>
    <row r="1463" spans="16:29" ht="15">
      <c r="P1463" s="601"/>
      <c r="Q1463" s="601"/>
      <c r="R1463" s="601"/>
      <c r="S1463" s="601"/>
      <c r="T1463" s="601"/>
      <c r="U1463" s="601"/>
      <c r="V1463" s="601"/>
      <c r="W1463" s="601"/>
      <c r="X1463" s="601"/>
      <c r="Y1463" s="601"/>
      <c r="Z1463" s="601"/>
      <c r="AA1463" s="601"/>
      <c r="AB1463" s="601"/>
      <c r="AC1463" s="601"/>
    </row>
    <row r="1464" spans="16:29" ht="15">
      <c r="P1464" s="601"/>
      <c r="Q1464" s="601"/>
      <c r="R1464" s="601"/>
      <c r="S1464" s="601"/>
      <c r="T1464" s="601"/>
      <c r="U1464" s="601"/>
      <c r="V1464" s="601"/>
      <c r="W1464" s="601"/>
      <c r="X1464" s="601"/>
      <c r="Y1464" s="601"/>
      <c r="Z1464" s="601"/>
      <c r="AA1464" s="601"/>
      <c r="AB1464" s="601"/>
      <c r="AC1464" s="601"/>
    </row>
    <row r="1465" spans="16:29" ht="15">
      <c r="P1465" s="601"/>
      <c r="Q1465" s="601"/>
      <c r="R1465" s="601"/>
      <c r="S1465" s="601"/>
      <c r="T1465" s="601"/>
      <c r="U1465" s="601"/>
      <c r="V1465" s="601"/>
      <c r="W1465" s="601"/>
      <c r="X1465" s="601"/>
      <c r="Y1465" s="601"/>
      <c r="Z1465" s="601"/>
      <c r="AA1465" s="601"/>
      <c r="AB1465" s="601"/>
      <c r="AC1465" s="601"/>
    </row>
    <row r="1466" spans="16:29" ht="15">
      <c r="P1466" s="601"/>
      <c r="Q1466" s="601"/>
      <c r="R1466" s="601"/>
      <c r="S1466" s="601"/>
      <c r="T1466" s="601"/>
      <c r="U1466" s="601"/>
      <c r="V1466" s="601"/>
      <c r="W1466" s="601"/>
      <c r="X1466" s="601"/>
      <c r="Y1466" s="601"/>
      <c r="Z1466" s="601"/>
      <c r="AA1466" s="601"/>
      <c r="AB1466" s="601"/>
      <c r="AC1466" s="601"/>
    </row>
    <row r="1467" spans="16:29" ht="15">
      <c r="P1467" s="601"/>
      <c r="Q1467" s="601"/>
      <c r="R1467" s="601"/>
      <c r="S1467" s="601"/>
      <c r="T1467" s="601"/>
      <c r="U1467" s="601"/>
      <c r="V1467" s="601"/>
      <c r="W1467" s="601"/>
      <c r="X1467" s="601"/>
      <c r="Y1467" s="601"/>
      <c r="Z1467" s="601"/>
      <c r="AA1467" s="601"/>
      <c r="AB1467" s="601"/>
      <c r="AC1467" s="601"/>
    </row>
    <row r="1468" spans="16:29" ht="15">
      <c r="P1468" s="601"/>
      <c r="Q1468" s="601"/>
      <c r="R1468" s="601"/>
      <c r="S1468" s="601"/>
      <c r="T1468" s="601"/>
      <c r="U1468" s="601"/>
      <c r="V1468" s="601"/>
      <c r="W1468" s="601"/>
      <c r="X1468" s="601"/>
      <c r="Y1468" s="601"/>
      <c r="Z1468" s="601"/>
      <c r="AA1468" s="601"/>
      <c r="AB1468" s="601"/>
      <c r="AC1468" s="601"/>
    </row>
    <row r="1469" spans="16:29" ht="15">
      <c r="P1469" s="601"/>
      <c r="Q1469" s="601"/>
      <c r="R1469" s="601"/>
      <c r="S1469" s="601"/>
      <c r="T1469" s="601"/>
      <c r="U1469" s="601"/>
      <c r="V1469" s="601"/>
      <c r="W1469" s="601"/>
      <c r="X1469" s="601"/>
      <c r="Y1469" s="601"/>
      <c r="Z1469" s="601"/>
      <c r="AA1469" s="601"/>
      <c r="AB1469" s="601"/>
      <c r="AC1469" s="601"/>
    </row>
    <row r="1470" spans="16:29" ht="15">
      <c r="P1470" s="601"/>
      <c r="Q1470" s="601"/>
      <c r="R1470" s="601"/>
      <c r="S1470" s="601"/>
      <c r="T1470" s="601"/>
      <c r="U1470" s="601"/>
      <c r="V1470" s="601"/>
      <c r="W1470" s="601"/>
      <c r="X1470" s="601"/>
      <c r="Y1470" s="601"/>
      <c r="Z1470" s="601"/>
      <c r="AA1470" s="601"/>
      <c r="AB1470" s="601"/>
      <c r="AC1470" s="601"/>
    </row>
    <row r="1471" spans="16:29" ht="15">
      <c r="P1471" s="601"/>
      <c r="Q1471" s="601"/>
      <c r="R1471" s="601"/>
      <c r="S1471" s="601"/>
      <c r="T1471" s="601"/>
      <c r="U1471" s="601"/>
      <c r="V1471" s="601"/>
      <c r="W1471" s="601"/>
      <c r="X1471" s="601"/>
      <c r="Y1471" s="601"/>
      <c r="Z1471" s="601"/>
      <c r="AA1471" s="601"/>
      <c r="AB1471" s="601"/>
      <c r="AC1471" s="601"/>
    </row>
    <row r="1472" spans="16:29" ht="15">
      <c r="P1472" s="601"/>
      <c r="Q1472" s="601"/>
      <c r="R1472" s="601"/>
      <c r="S1472" s="601"/>
      <c r="T1472" s="601"/>
      <c r="U1472" s="601"/>
      <c r="V1472" s="601"/>
      <c r="W1472" s="601"/>
      <c r="X1472" s="601"/>
      <c r="Y1472" s="601"/>
      <c r="Z1472" s="601"/>
      <c r="AA1472" s="601"/>
      <c r="AB1472" s="601"/>
      <c r="AC1472" s="601"/>
    </row>
    <row r="1473" spans="16:29" ht="15">
      <c r="P1473" s="601"/>
      <c r="Q1473" s="601"/>
      <c r="R1473" s="601"/>
      <c r="S1473" s="601"/>
      <c r="T1473" s="601"/>
      <c r="U1473" s="601"/>
      <c r="V1473" s="601"/>
      <c r="W1473" s="601"/>
      <c r="X1473" s="601"/>
      <c r="Y1473" s="601"/>
      <c r="Z1473" s="601"/>
      <c r="AA1473" s="601"/>
      <c r="AB1473" s="601"/>
      <c r="AC1473" s="601"/>
    </row>
    <row r="1474" spans="16:29" ht="15">
      <c r="P1474" s="601"/>
      <c r="Q1474" s="601"/>
      <c r="R1474" s="601"/>
      <c r="S1474" s="601"/>
      <c r="T1474" s="601"/>
      <c r="U1474" s="601"/>
      <c r="V1474" s="601"/>
      <c r="W1474" s="601"/>
      <c r="X1474" s="601"/>
      <c r="Y1474" s="601"/>
      <c r="Z1474" s="601"/>
      <c r="AA1474" s="601"/>
      <c r="AB1474" s="601"/>
      <c r="AC1474" s="601"/>
    </row>
    <row r="1475" spans="16:29" ht="15">
      <c r="P1475" s="601"/>
      <c r="Q1475" s="601"/>
      <c r="R1475" s="601"/>
      <c r="S1475" s="601"/>
      <c r="T1475" s="601"/>
      <c r="U1475" s="601"/>
      <c r="V1475" s="601"/>
      <c r="W1475" s="601"/>
      <c r="X1475" s="601"/>
      <c r="Y1475" s="601"/>
      <c r="Z1475" s="601"/>
      <c r="AA1475" s="601"/>
      <c r="AB1475" s="601"/>
      <c r="AC1475" s="601"/>
    </row>
    <row r="1476" spans="16:29" ht="15">
      <c r="P1476" s="601"/>
      <c r="Q1476" s="601"/>
      <c r="R1476" s="601"/>
      <c r="S1476" s="601"/>
      <c r="T1476" s="601"/>
      <c r="U1476" s="601"/>
      <c r="V1476" s="601"/>
      <c r="W1476" s="601"/>
      <c r="X1476" s="601"/>
      <c r="Y1476" s="601"/>
      <c r="Z1476" s="601"/>
      <c r="AA1476" s="601"/>
      <c r="AB1476" s="601"/>
      <c r="AC1476" s="601"/>
    </row>
    <row r="1477" spans="16:29" ht="15">
      <c r="P1477" s="601"/>
      <c r="Q1477" s="601"/>
      <c r="R1477" s="601"/>
      <c r="S1477" s="601"/>
      <c r="T1477" s="601"/>
      <c r="U1477" s="601"/>
      <c r="V1477" s="601"/>
      <c r="W1477" s="601"/>
      <c r="X1477" s="601"/>
      <c r="Y1477" s="601"/>
      <c r="Z1477" s="601"/>
      <c r="AA1477" s="601"/>
      <c r="AB1477" s="601"/>
      <c r="AC1477" s="601"/>
    </row>
  </sheetData>
  <printOptions horizontalCentered="1" verticalCentered="1"/>
  <pageMargins left="0.75" right="0.75" top="0.76" bottom="0.72" header="0.5" footer="0.5"/>
  <pageSetup fitToHeight="1" fitToWidth="1" horizontalDpi="600" verticalDpi="600" orientation="landscape" scale="43"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CL45"/>
  <sheetViews>
    <sheetView showGridLines="0" zoomScale="40" zoomScaleNormal="40" workbookViewId="0" topLeftCell="A16">
      <selection activeCell="AC28" sqref="AB28:AC31"/>
    </sheetView>
  </sheetViews>
  <sheetFormatPr defaultColWidth="8.88671875" defaultRowHeight="15"/>
  <cols>
    <col min="1" max="1" width="5.99609375" style="601" customWidth="1"/>
    <col min="2" max="2" width="7.3359375" style="601" customWidth="1"/>
    <col min="3" max="3" width="106.6640625" style="0" customWidth="1"/>
    <col min="4" max="13" width="28.3359375" style="0" customWidth="1"/>
    <col min="14" max="90" width="8.88671875" style="601" customWidth="1"/>
  </cols>
  <sheetData>
    <row r="1" spans="4:13" s="601" customFormat="1" ht="15">
      <c r="D1" s="649"/>
      <c r="E1" s="649"/>
      <c r="F1" s="649"/>
      <c r="G1" s="649"/>
      <c r="H1" s="649"/>
      <c r="I1" s="649"/>
      <c r="J1" s="649"/>
      <c r="K1" s="649"/>
      <c r="L1" s="649"/>
      <c r="M1" s="649"/>
    </row>
    <row r="2" spans="4:13" s="601" customFormat="1" ht="15">
      <c r="D2" s="649"/>
      <c r="E2" s="649"/>
      <c r="F2" s="649"/>
      <c r="G2" s="649"/>
      <c r="H2" s="649"/>
      <c r="I2" s="649"/>
      <c r="J2" s="649"/>
      <c r="K2" s="649"/>
      <c r="L2" s="649"/>
      <c r="M2" s="649"/>
    </row>
    <row r="3" spans="1:13" s="601" customFormat="1" ht="15">
      <c r="A3" s="46"/>
      <c r="D3" s="649"/>
      <c r="E3" s="649"/>
      <c r="F3" s="649"/>
      <c r="G3" s="649"/>
      <c r="H3" s="649"/>
      <c r="I3" s="649"/>
      <c r="J3" s="649"/>
      <c r="K3" s="649"/>
      <c r="L3" s="649"/>
      <c r="M3" s="649"/>
    </row>
    <row r="4" spans="1:13" s="601" customFormat="1" ht="15">
      <c r="A4" s="46"/>
      <c r="D4" s="649"/>
      <c r="E4" s="649"/>
      <c r="F4" s="649"/>
      <c r="G4" s="649"/>
      <c r="H4" s="649"/>
      <c r="I4" s="649"/>
      <c r="J4" s="649"/>
      <c r="K4" s="649"/>
      <c r="L4" s="649"/>
      <c r="M4" s="649"/>
    </row>
    <row r="5" spans="1:13" s="601" customFormat="1" ht="15">
      <c r="A5" s="46"/>
      <c r="D5" s="649"/>
      <c r="E5" s="649"/>
      <c r="F5" s="649"/>
      <c r="G5" s="649"/>
      <c r="H5" s="649"/>
      <c r="I5" s="649"/>
      <c r="J5" s="649"/>
      <c r="K5" s="649"/>
      <c r="L5" s="649"/>
      <c r="M5" s="649"/>
    </row>
    <row r="6" spans="1:13" s="601" customFormat="1" ht="15" thickBot="1">
      <c r="A6" s="46"/>
      <c r="D6" s="649"/>
      <c r="E6" s="649"/>
      <c r="F6" s="649"/>
      <c r="G6" s="649"/>
      <c r="H6" s="649"/>
      <c r="I6" s="649"/>
      <c r="J6" s="649"/>
      <c r="K6" s="649"/>
      <c r="L6" s="649"/>
      <c r="M6" s="649"/>
    </row>
    <row r="7" spans="1:16" s="601" customFormat="1" ht="15">
      <c r="A7" s="46"/>
      <c r="B7" s="46"/>
      <c r="C7" s="51"/>
      <c r="D7" s="723"/>
      <c r="E7" s="723"/>
      <c r="F7" s="723"/>
      <c r="G7" s="723"/>
      <c r="H7" s="723"/>
      <c r="I7" s="723"/>
      <c r="J7" s="723"/>
      <c r="K7" s="723"/>
      <c r="L7" s="723"/>
      <c r="M7" s="723"/>
      <c r="N7" s="46"/>
      <c r="O7" s="46"/>
      <c r="P7" s="46"/>
    </row>
    <row r="8" spans="1:16" s="601" customFormat="1" ht="15">
      <c r="A8" s="46"/>
      <c r="B8" s="46"/>
      <c r="C8" s="46"/>
      <c r="D8" s="661"/>
      <c r="E8" s="661"/>
      <c r="F8" s="661"/>
      <c r="G8" s="661"/>
      <c r="H8" s="661"/>
      <c r="I8" s="661"/>
      <c r="J8" s="661"/>
      <c r="K8" s="661"/>
      <c r="L8" s="661"/>
      <c r="M8" s="661"/>
      <c r="N8" s="46"/>
      <c r="O8" s="46"/>
      <c r="P8" s="46"/>
    </row>
    <row r="9" spans="1:16" s="727" customFormat="1" ht="54.75" customHeight="1" thickBot="1">
      <c r="A9" s="724"/>
      <c r="B9" s="724"/>
      <c r="C9" s="725" t="s">
        <v>198</v>
      </c>
      <c r="D9" s="726"/>
      <c r="E9" s="726"/>
      <c r="F9" s="726"/>
      <c r="G9" s="726"/>
      <c r="H9" s="726"/>
      <c r="I9" s="726"/>
      <c r="J9" s="726"/>
      <c r="K9" s="726"/>
      <c r="L9" s="726"/>
      <c r="M9" s="726"/>
      <c r="N9" s="724"/>
      <c r="O9" s="724"/>
      <c r="P9" s="724"/>
    </row>
    <row r="10" spans="1:90" s="148" customFormat="1" ht="47.25" customHeight="1">
      <c r="A10" s="728"/>
      <c r="B10" s="728"/>
      <c r="C10" s="371"/>
      <c r="D10" s="372" t="s">
        <v>199</v>
      </c>
      <c r="E10" s="373" t="s">
        <v>200</v>
      </c>
      <c r="F10" s="373" t="s">
        <v>201</v>
      </c>
      <c r="G10" s="373" t="s">
        <v>199</v>
      </c>
      <c r="H10" s="373" t="s">
        <v>202</v>
      </c>
      <c r="I10" s="373" t="s">
        <v>203</v>
      </c>
      <c r="J10" s="373" t="s">
        <v>204</v>
      </c>
      <c r="K10" s="373" t="s">
        <v>205</v>
      </c>
      <c r="L10" s="373" t="s">
        <v>206</v>
      </c>
      <c r="M10" s="374" t="s">
        <v>207</v>
      </c>
      <c r="N10" s="728"/>
      <c r="O10" s="728"/>
      <c r="P10" s="728"/>
      <c r="Q10" s="731"/>
      <c r="R10" s="731"/>
      <c r="S10" s="731"/>
      <c r="T10" s="731"/>
      <c r="U10" s="731"/>
      <c r="V10" s="731"/>
      <c r="W10" s="731"/>
      <c r="X10" s="731"/>
      <c r="Y10" s="731"/>
      <c r="Z10" s="731"/>
      <c r="AA10" s="731"/>
      <c r="AB10" s="731"/>
      <c r="AC10" s="731"/>
      <c r="AD10" s="731"/>
      <c r="AE10" s="731"/>
      <c r="AF10" s="731"/>
      <c r="AG10" s="731"/>
      <c r="AH10" s="731"/>
      <c r="AI10" s="731"/>
      <c r="AJ10" s="731"/>
      <c r="AK10" s="731"/>
      <c r="AL10" s="731"/>
      <c r="AM10" s="731"/>
      <c r="AN10" s="731"/>
      <c r="AO10" s="731"/>
      <c r="AP10" s="731"/>
      <c r="AQ10" s="731"/>
      <c r="AR10" s="731"/>
      <c r="AS10" s="731"/>
      <c r="AT10" s="731"/>
      <c r="AU10" s="731"/>
      <c r="AV10" s="731"/>
      <c r="AW10" s="731"/>
      <c r="AX10" s="731"/>
      <c r="AY10" s="731"/>
      <c r="AZ10" s="731"/>
      <c r="BA10" s="731"/>
      <c r="BB10" s="731"/>
      <c r="BC10" s="731"/>
      <c r="BD10" s="731"/>
      <c r="BE10" s="731"/>
      <c r="BF10" s="731"/>
      <c r="BG10" s="731"/>
      <c r="BH10" s="731"/>
      <c r="BI10" s="731"/>
      <c r="BJ10" s="731"/>
      <c r="BK10" s="731"/>
      <c r="BL10" s="731"/>
      <c r="BM10" s="731"/>
      <c r="BN10" s="731"/>
      <c r="BO10" s="731"/>
      <c r="BP10" s="731"/>
      <c r="BQ10" s="731"/>
      <c r="BR10" s="731"/>
      <c r="BS10" s="731"/>
      <c r="BT10" s="731"/>
      <c r="BU10" s="731"/>
      <c r="BV10" s="731"/>
      <c r="BW10" s="731"/>
      <c r="BX10" s="731"/>
      <c r="BY10" s="731"/>
      <c r="BZ10" s="731"/>
      <c r="CA10" s="731"/>
      <c r="CB10" s="731"/>
      <c r="CC10" s="731"/>
      <c r="CD10" s="731"/>
      <c r="CE10" s="731"/>
      <c r="CF10" s="731"/>
      <c r="CG10" s="731"/>
      <c r="CH10" s="731"/>
      <c r="CI10" s="731"/>
      <c r="CJ10" s="731"/>
      <c r="CK10" s="731"/>
      <c r="CL10" s="731"/>
    </row>
    <row r="11" spans="1:90" s="148" customFormat="1" ht="45.75" customHeight="1" thickBot="1">
      <c r="A11" s="728"/>
      <c r="B11" s="729"/>
      <c r="C11" s="375" t="s">
        <v>208</v>
      </c>
      <c r="D11" s="376" t="s">
        <v>209</v>
      </c>
      <c r="E11" s="377" t="s">
        <v>210</v>
      </c>
      <c r="F11" s="377" t="s">
        <v>248</v>
      </c>
      <c r="G11" s="377" t="s">
        <v>211</v>
      </c>
      <c r="H11" s="377" t="s">
        <v>212</v>
      </c>
      <c r="I11" s="377" t="s">
        <v>209</v>
      </c>
      <c r="J11" s="377" t="s">
        <v>213</v>
      </c>
      <c r="K11" s="377" t="s">
        <v>209</v>
      </c>
      <c r="L11" s="377" t="s">
        <v>214</v>
      </c>
      <c r="M11" s="378" t="s">
        <v>209</v>
      </c>
      <c r="N11" s="728"/>
      <c r="O11" s="728"/>
      <c r="P11" s="728"/>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1"/>
      <c r="AY11" s="731"/>
      <c r="AZ11" s="731"/>
      <c r="BA11" s="731"/>
      <c r="BB11" s="731"/>
      <c r="BC11" s="731"/>
      <c r="BD11" s="731"/>
      <c r="BE11" s="731"/>
      <c r="BF11" s="731"/>
      <c r="BG11" s="731"/>
      <c r="BH11" s="731"/>
      <c r="BI11" s="731"/>
      <c r="BJ11" s="731"/>
      <c r="BK11" s="731"/>
      <c r="BL11" s="731"/>
      <c r="BM11" s="731"/>
      <c r="BN11" s="731"/>
      <c r="BO11" s="731"/>
      <c r="BP11" s="731"/>
      <c r="BQ11" s="731"/>
      <c r="BR11" s="731"/>
      <c r="BS11" s="731"/>
      <c r="BT11" s="731"/>
      <c r="BU11" s="731"/>
      <c r="BV11" s="731"/>
      <c r="BW11" s="731"/>
      <c r="BX11" s="731"/>
      <c r="BY11" s="731"/>
      <c r="BZ11" s="731"/>
      <c r="CA11" s="731"/>
      <c r="CB11" s="731"/>
      <c r="CC11" s="731"/>
      <c r="CD11" s="731"/>
      <c r="CE11" s="731"/>
      <c r="CF11" s="731"/>
      <c r="CG11" s="731"/>
      <c r="CH11" s="731"/>
      <c r="CI11" s="731"/>
      <c r="CJ11" s="731"/>
      <c r="CK11" s="731"/>
      <c r="CL11" s="731"/>
    </row>
    <row r="12" spans="1:90" s="131" customFormat="1" ht="63.75" customHeight="1">
      <c r="A12" s="691"/>
      <c r="B12" s="730"/>
      <c r="C12" s="366" t="s">
        <v>215</v>
      </c>
      <c r="D12" s="351" t="s">
        <v>216</v>
      </c>
      <c r="E12" s="351">
        <v>2</v>
      </c>
      <c r="F12" s="351">
        <v>2</v>
      </c>
      <c r="G12" s="351">
        <v>3</v>
      </c>
      <c r="H12" s="351">
        <v>3</v>
      </c>
      <c r="I12" s="351">
        <v>2</v>
      </c>
      <c r="J12" s="351">
        <v>2</v>
      </c>
      <c r="K12" s="351">
        <v>3</v>
      </c>
      <c r="L12" s="352">
        <v>3</v>
      </c>
      <c r="M12" s="353"/>
      <c r="N12" s="691"/>
      <c r="O12" s="691"/>
      <c r="P12" s="691"/>
      <c r="Q12" s="694"/>
      <c r="R12" s="694"/>
      <c r="S12" s="694"/>
      <c r="T12" s="694"/>
      <c r="U12" s="694"/>
      <c r="V12" s="694"/>
      <c r="W12" s="694"/>
      <c r="X12" s="694"/>
      <c r="Y12" s="694"/>
      <c r="Z12" s="694"/>
      <c r="AA12" s="694"/>
      <c r="AB12" s="694"/>
      <c r="AC12" s="694"/>
      <c r="AD12" s="694"/>
      <c r="AE12" s="694"/>
      <c r="AF12" s="694"/>
      <c r="AG12" s="694"/>
      <c r="AH12" s="694"/>
      <c r="AI12" s="694"/>
      <c r="AJ12" s="694"/>
      <c r="AK12" s="694"/>
      <c r="AL12" s="694"/>
      <c r="AM12" s="694"/>
      <c r="AN12" s="694"/>
      <c r="AO12" s="694"/>
      <c r="AP12" s="694"/>
      <c r="AQ12" s="694"/>
      <c r="AR12" s="694"/>
      <c r="AS12" s="694"/>
      <c r="AT12" s="694"/>
      <c r="AU12" s="694"/>
      <c r="AV12" s="694"/>
      <c r="AW12" s="694"/>
      <c r="AX12" s="694"/>
      <c r="AY12" s="694"/>
      <c r="AZ12" s="694"/>
      <c r="BA12" s="694"/>
      <c r="BB12" s="694"/>
      <c r="BC12" s="694"/>
      <c r="BD12" s="694"/>
      <c r="BE12" s="694"/>
      <c r="BF12" s="694"/>
      <c r="BG12" s="694"/>
      <c r="BH12" s="694"/>
      <c r="BI12" s="694"/>
      <c r="BJ12" s="694"/>
      <c r="BK12" s="694"/>
      <c r="BL12" s="694"/>
      <c r="BM12" s="694"/>
      <c r="BN12" s="694"/>
      <c r="BO12" s="694"/>
      <c r="BP12" s="694"/>
      <c r="BQ12" s="694"/>
      <c r="BR12" s="694"/>
      <c r="BS12" s="694"/>
      <c r="BT12" s="694"/>
      <c r="BU12" s="694"/>
      <c r="BV12" s="694"/>
      <c r="BW12" s="694"/>
      <c r="BX12" s="694"/>
      <c r="BY12" s="694"/>
      <c r="BZ12" s="694"/>
      <c r="CA12" s="694"/>
      <c r="CB12" s="694"/>
      <c r="CC12" s="694"/>
      <c r="CD12" s="694"/>
      <c r="CE12" s="694"/>
      <c r="CF12" s="694"/>
      <c r="CG12" s="694"/>
      <c r="CH12" s="694"/>
      <c r="CI12" s="694"/>
      <c r="CJ12" s="694"/>
      <c r="CK12" s="694"/>
      <c r="CL12" s="694"/>
    </row>
    <row r="13" spans="1:90" s="131" customFormat="1" ht="63.75" customHeight="1">
      <c r="A13" s="691"/>
      <c r="B13" s="730"/>
      <c r="C13" s="367" t="s">
        <v>217</v>
      </c>
      <c r="D13" s="354" t="s">
        <v>216</v>
      </c>
      <c r="E13" s="354">
        <v>2</v>
      </c>
      <c r="F13" s="354">
        <v>2</v>
      </c>
      <c r="G13" s="354">
        <v>3</v>
      </c>
      <c r="H13" s="354">
        <v>3</v>
      </c>
      <c r="I13" s="354">
        <v>2</v>
      </c>
      <c r="J13" s="354">
        <v>2</v>
      </c>
      <c r="K13" s="354">
        <v>3</v>
      </c>
      <c r="L13" s="355">
        <v>3</v>
      </c>
      <c r="M13" s="356"/>
      <c r="N13" s="691"/>
      <c r="O13" s="691"/>
      <c r="P13" s="691"/>
      <c r="Q13" s="694"/>
      <c r="R13" s="694"/>
      <c r="S13" s="694"/>
      <c r="T13" s="694"/>
      <c r="U13" s="694"/>
      <c r="V13" s="694"/>
      <c r="W13" s="694"/>
      <c r="X13" s="694"/>
      <c r="Y13" s="694"/>
      <c r="Z13" s="694"/>
      <c r="AA13" s="694"/>
      <c r="AB13" s="694"/>
      <c r="AC13" s="694"/>
      <c r="AD13" s="694"/>
      <c r="AE13" s="694"/>
      <c r="AF13" s="694"/>
      <c r="AG13" s="694"/>
      <c r="AH13" s="694"/>
      <c r="AI13" s="694"/>
      <c r="AJ13" s="694"/>
      <c r="AK13" s="694"/>
      <c r="AL13" s="694"/>
      <c r="AM13" s="694"/>
      <c r="AN13" s="694"/>
      <c r="AO13" s="694"/>
      <c r="AP13" s="694"/>
      <c r="AQ13" s="694"/>
      <c r="AR13" s="694"/>
      <c r="AS13" s="694"/>
      <c r="AT13" s="694"/>
      <c r="AU13" s="694"/>
      <c r="AV13" s="694"/>
      <c r="AW13" s="694"/>
      <c r="AX13" s="694"/>
      <c r="AY13" s="694"/>
      <c r="AZ13" s="694"/>
      <c r="BA13" s="694"/>
      <c r="BB13" s="694"/>
      <c r="BC13" s="694"/>
      <c r="BD13" s="694"/>
      <c r="BE13" s="694"/>
      <c r="BF13" s="694"/>
      <c r="BG13" s="694"/>
      <c r="BH13" s="694"/>
      <c r="BI13" s="694"/>
      <c r="BJ13" s="694"/>
      <c r="BK13" s="694"/>
      <c r="BL13" s="694"/>
      <c r="BM13" s="694"/>
      <c r="BN13" s="694"/>
      <c r="BO13" s="694"/>
      <c r="BP13" s="694"/>
      <c r="BQ13" s="694"/>
      <c r="BR13" s="694"/>
      <c r="BS13" s="694"/>
      <c r="BT13" s="694"/>
      <c r="BU13" s="694"/>
      <c r="BV13" s="694"/>
      <c r="BW13" s="694"/>
      <c r="BX13" s="694"/>
      <c r="BY13" s="694"/>
      <c r="BZ13" s="694"/>
      <c r="CA13" s="694"/>
      <c r="CB13" s="694"/>
      <c r="CC13" s="694"/>
      <c r="CD13" s="694"/>
      <c r="CE13" s="694"/>
      <c r="CF13" s="694"/>
      <c r="CG13" s="694"/>
      <c r="CH13" s="694"/>
      <c r="CI13" s="694"/>
      <c r="CJ13" s="694"/>
      <c r="CK13" s="694"/>
      <c r="CL13" s="694"/>
    </row>
    <row r="14" spans="1:90" s="131" customFormat="1" ht="63.75" customHeight="1">
      <c r="A14" s="691"/>
      <c r="B14" s="730"/>
      <c r="C14" s="367" t="s">
        <v>218</v>
      </c>
      <c r="D14" s="354" t="s">
        <v>219</v>
      </c>
      <c r="E14" s="354">
        <v>2</v>
      </c>
      <c r="F14" s="354">
        <v>1</v>
      </c>
      <c r="G14" s="354">
        <v>3</v>
      </c>
      <c r="H14" s="354">
        <v>3</v>
      </c>
      <c r="I14" s="354">
        <v>2</v>
      </c>
      <c r="J14" s="354">
        <v>2</v>
      </c>
      <c r="K14" s="354">
        <v>3</v>
      </c>
      <c r="L14" s="355">
        <v>3</v>
      </c>
      <c r="M14" s="356"/>
      <c r="N14" s="691"/>
      <c r="O14" s="691"/>
      <c r="P14" s="691"/>
      <c r="Q14" s="694"/>
      <c r="R14" s="694"/>
      <c r="S14" s="694"/>
      <c r="T14" s="694"/>
      <c r="U14" s="694"/>
      <c r="V14" s="694"/>
      <c r="W14" s="694"/>
      <c r="X14" s="694"/>
      <c r="Y14" s="694"/>
      <c r="Z14" s="694"/>
      <c r="AA14" s="694"/>
      <c r="AB14" s="694"/>
      <c r="AC14" s="694"/>
      <c r="AD14" s="694"/>
      <c r="AE14" s="694"/>
      <c r="AF14" s="694"/>
      <c r="AG14" s="694"/>
      <c r="AH14" s="694"/>
      <c r="AI14" s="694"/>
      <c r="AJ14" s="694"/>
      <c r="AK14" s="694"/>
      <c r="AL14" s="694"/>
      <c r="AM14" s="694"/>
      <c r="AN14" s="694"/>
      <c r="AO14" s="694"/>
      <c r="AP14" s="694"/>
      <c r="AQ14" s="694"/>
      <c r="AR14" s="694"/>
      <c r="AS14" s="694"/>
      <c r="AT14" s="694"/>
      <c r="AU14" s="694"/>
      <c r="AV14" s="694"/>
      <c r="AW14" s="694"/>
      <c r="AX14" s="694"/>
      <c r="AY14" s="694"/>
      <c r="AZ14" s="694"/>
      <c r="BA14" s="694"/>
      <c r="BB14" s="694"/>
      <c r="BC14" s="694"/>
      <c r="BD14" s="694"/>
      <c r="BE14" s="694"/>
      <c r="BF14" s="694"/>
      <c r="BG14" s="694"/>
      <c r="BH14" s="694"/>
      <c r="BI14" s="694"/>
      <c r="BJ14" s="694"/>
      <c r="BK14" s="694"/>
      <c r="BL14" s="694"/>
      <c r="BM14" s="694"/>
      <c r="BN14" s="694"/>
      <c r="BO14" s="694"/>
      <c r="BP14" s="694"/>
      <c r="BQ14" s="694"/>
      <c r="BR14" s="694"/>
      <c r="BS14" s="694"/>
      <c r="BT14" s="694"/>
      <c r="BU14" s="694"/>
      <c r="BV14" s="694"/>
      <c r="BW14" s="694"/>
      <c r="BX14" s="694"/>
      <c r="BY14" s="694"/>
      <c r="BZ14" s="694"/>
      <c r="CA14" s="694"/>
      <c r="CB14" s="694"/>
      <c r="CC14" s="694"/>
      <c r="CD14" s="694"/>
      <c r="CE14" s="694"/>
      <c r="CF14" s="694"/>
      <c r="CG14" s="694"/>
      <c r="CH14" s="694"/>
      <c r="CI14" s="694"/>
      <c r="CJ14" s="694"/>
      <c r="CK14" s="694"/>
      <c r="CL14" s="694"/>
    </row>
    <row r="15" spans="1:90" s="131" customFormat="1" ht="63.75" customHeight="1">
      <c r="A15" s="691"/>
      <c r="B15" s="730"/>
      <c r="C15" s="368" t="s">
        <v>220</v>
      </c>
      <c r="D15" s="357" t="s">
        <v>216</v>
      </c>
      <c r="E15" s="357">
        <v>2</v>
      </c>
      <c r="F15" s="357">
        <v>2</v>
      </c>
      <c r="G15" s="357">
        <v>3</v>
      </c>
      <c r="H15" s="357">
        <v>3</v>
      </c>
      <c r="I15" s="357">
        <v>2</v>
      </c>
      <c r="J15" s="357">
        <v>2</v>
      </c>
      <c r="K15" s="357">
        <v>3</v>
      </c>
      <c r="L15" s="358">
        <v>3</v>
      </c>
      <c r="M15" s="359"/>
      <c r="N15" s="691"/>
      <c r="O15" s="691"/>
      <c r="P15" s="691"/>
      <c r="Q15" s="694"/>
      <c r="R15" s="694"/>
      <c r="S15" s="694"/>
      <c r="T15" s="694"/>
      <c r="U15" s="694"/>
      <c r="V15" s="694"/>
      <c r="W15" s="694"/>
      <c r="X15" s="694"/>
      <c r="Y15" s="694"/>
      <c r="Z15" s="694"/>
      <c r="AA15" s="694"/>
      <c r="AB15" s="694"/>
      <c r="AC15" s="694"/>
      <c r="AD15" s="694"/>
      <c r="AE15" s="694"/>
      <c r="AF15" s="694"/>
      <c r="AG15" s="694"/>
      <c r="AH15" s="694"/>
      <c r="AI15" s="694"/>
      <c r="AJ15" s="694"/>
      <c r="AK15" s="694"/>
      <c r="AL15" s="694"/>
      <c r="AM15" s="694"/>
      <c r="AN15" s="694"/>
      <c r="AO15" s="694"/>
      <c r="AP15" s="694"/>
      <c r="AQ15" s="694"/>
      <c r="AR15" s="694"/>
      <c r="AS15" s="694"/>
      <c r="AT15" s="694"/>
      <c r="AU15" s="694"/>
      <c r="AV15" s="694"/>
      <c r="AW15" s="694"/>
      <c r="AX15" s="694"/>
      <c r="AY15" s="694"/>
      <c r="AZ15" s="694"/>
      <c r="BA15" s="694"/>
      <c r="BB15" s="694"/>
      <c r="BC15" s="694"/>
      <c r="BD15" s="694"/>
      <c r="BE15" s="694"/>
      <c r="BF15" s="694"/>
      <c r="BG15" s="694"/>
      <c r="BH15" s="694"/>
      <c r="BI15" s="694"/>
      <c r="BJ15" s="694"/>
      <c r="BK15" s="694"/>
      <c r="BL15" s="694"/>
      <c r="BM15" s="694"/>
      <c r="BN15" s="694"/>
      <c r="BO15" s="694"/>
      <c r="BP15" s="694"/>
      <c r="BQ15" s="694"/>
      <c r="BR15" s="694"/>
      <c r="BS15" s="694"/>
      <c r="BT15" s="694"/>
      <c r="BU15" s="694"/>
      <c r="BV15" s="694"/>
      <c r="BW15" s="694"/>
      <c r="BX15" s="694"/>
      <c r="BY15" s="694"/>
      <c r="BZ15" s="694"/>
      <c r="CA15" s="694"/>
      <c r="CB15" s="694"/>
      <c r="CC15" s="694"/>
      <c r="CD15" s="694"/>
      <c r="CE15" s="694"/>
      <c r="CF15" s="694"/>
      <c r="CG15" s="694"/>
      <c r="CH15" s="694"/>
      <c r="CI15" s="694"/>
      <c r="CJ15" s="694"/>
      <c r="CK15" s="694"/>
      <c r="CL15" s="694"/>
    </row>
    <row r="16" spans="1:90" s="131" customFormat="1" ht="63.75" customHeight="1">
      <c r="A16" s="691"/>
      <c r="B16" s="730"/>
      <c r="C16" s="368" t="s">
        <v>221</v>
      </c>
      <c r="D16" s="357"/>
      <c r="E16" s="357" t="s">
        <v>219</v>
      </c>
      <c r="F16" s="357"/>
      <c r="G16" s="357"/>
      <c r="H16" s="357" t="s">
        <v>219</v>
      </c>
      <c r="I16" s="357" t="s">
        <v>219</v>
      </c>
      <c r="J16" s="357" t="s">
        <v>219</v>
      </c>
      <c r="K16" s="357">
        <v>3</v>
      </c>
      <c r="L16" s="358" t="s">
        <v>216</v>
      </c>
      <c r="M16" s="359"/>
      <c r="N16" s="691"/>
      <c r="O16" s="691"/>
      <c r="P16" s="691"/>
      <c r="Q16" s="694"/>
      <c r="R16" s="694"/>
      <c r="S16" s="694"/>
      <c r="T16" s="694"/>
      <c r="U16" s="694"/>
      <c r="V16" s="694"/>
      <c r="W16" s="694"/>
      <c r="X16" s="694"/>
      <c r="Y16" s="694"/>
      <c r="Z16" s="694"/>
      <c r="AA16" s="694"/>
      <c r="AB16" s="694"/>
      <c r="AC16" s="694"/>
      <c r="AD16" s="694"/>
      <c r="AE16" s="694"/>
      <c r="AF16" s="694"/>
      <c r="AG16" s="694"/>
      <c r="AH16" s="694"/>
      <c r="AI16" s="694"/>
      <c r="AJ16" s="694"/>
      <c r="AK16" s="694"/>
      <c r="AL16" s="694"/>
      <c r="AM16" s="694"/>
      <c r="AN16" s="694"/>
      <c r="AO16" s="694"/>
      <c r="AP16" s="694"/>
      <c r="AQ16" s="694"/>
      <c r="AR16" s="694"/>
      <c r="AS16" s="694"/>
      <c r="AT16" s="694"/>
      <c r="AU16" s="694"/>
      <c r="AV16" s="694"/>
      <c r="AW16" s="694"/>
      <c r="AX16" s="694"/>
      <c r="AY16" s="694"/>
      <c r="AZ16" s="694"/>
      <c r="BA16" s="694"/>
      <c r="BB16" s="694"/>
      <c r="BC16" s="694"/>
      <c r="BD16" s="694"/>
      <c r="BE16" s="694"/>
      <c r="BF16" s="694"/>
      <c r="BG16" s="694"/>
      <c r="BH16" s="694"/>
      <c r="BI16" s="694"/>
      <c r="BJ16" s="694"/>
      <c r="BK16" s="694"/>
      <c r="BL16" s="694"/>
      <c r="BM16" s="694"/>
      <c r="BN16" s="694"/>
      <c r="BO16" s="694"/>
      <c r="BP16" s="694"/>
      <c r="BQ16" s="694"/>
      <c r="BR16" s="694"/>
      <c r="BS16" s="694"/>
      <c r="BT16" s="694"/>
      <c r="BU16" s="694"/>
      <c r="BV16" s="694"/>
      <c r="BW16" s="694"/>
      <c r="BX16" s="694"/>
      <c r="BY16" s="694"/>
      <c r="BZ16" s="694"/>
      <c r="CA16" s="694"/>
      <c r="CB16" s="694"/>
      <c r="CC16" s="694"/>
      <c r="CD16" s="694"/>
      <c r="CE16" s="694"/>
      <c r="CF16" s="694"/>
      <c r="CG16" s="694"/>
      <c r="CH16" s="694"/>
      <c r="CI16" s="694"/>
      <c r="CJ16" s="694"/>
      <c r="CK16" s="694"/>
      <c r="CL16" s="694"/>
    </row>
    <row r="17" spans="1:90" s="131" customFormat="1" ht="63.75" customHeight="1">
      <c r="A17" s="691"/>
      <c r="B17" s="730"/>
      <c r="C17" s="368" t="s">
        <v>222</v>
      </c>
      <c r="D17" s="357"/>
      <c r="E17" s="357" t="s">
        <v>219</v>
      </c>
      <c r="F17" s="357"/>
      <c r="G17" s="357"/>
      <c r="H17" s="357" t="s">
        <v>219</v>
      </c>
      <c r="I17" s="357" t="s">
        <v>219</v>
      </c>
      <c r="J17" s="357" t="s">
        <v>219</v>
      </c>
      <c r="K17" s="357">
        <v>3</v>
      </c>
      <c r="L17" s="358" t="s">
        <v>216</v>
      </c>
      <c r="M17" s="359"/>
      <c r="N17" s="691"/>
      <c r="O17" s="691"/>
      <c r="P17" s="691"/>
      <c r="Q17" s="694"/>
      <c r="R17" s="694"/>
      <c r="S17" s="694"/>
      <c r="T17" s="694"/>
      <c r="U17" s="694"/>
      <c r="V17" s="694"/>
      <c r="W17" s="694"/>
      <c r="X17" s="694"/>
      <c r="Y17" s="694"/>
      <c r="Z17" s="694"/>
      <c r="AA17" s="694"/>
      <c r="AB17" s="694"/>
      <c r="AC17" s="694"/>
      <c r="AD17" s="694"/>
      <c r="AE17" s="694"/>
      <c r="AF17" s="694"/>
      <c r="AG17" s="694"/>
      <c r="AH17" s="694"/>
      <c r="AI17" s="694"/>
      <c r="AJ17" s="694"/>
      <c r="AK17" s="694"/>
      <c r="AL17" s="694"/>
      <c r="AM17" s="694"/>
      <c r="AN17" s="694"/>
      <c r="AO17" s="694"/>
      <c r="AP17" s="694"/>
      <c r="AQ17" s="694"/>
      <c r="AR17" s="694"/>
      <c r="AS17" s="694"/>
      <c r="AT17" s="694"/>
      <c r="AU17" s="694"/>
      <c r="AV17" s="694"/>
      <c r="AW17" s="694"/>
      <c r="AX17" s="694"/>
      <c r="AY17" s="694"/>
      <c r="AZ17" s="694"/>
      <c r="BA17" s="694"/>
      <c r="BB17" s="694"/>
      <c r="BC17" s="694"/>
      <c r="BD17" s="694"/>
      <c r="BE17" s="694"/>
      <c r="BF17" s="694"/>
      <c r="BG17" s="694"/>
      <c r="BH17" s="694"/>
      <c r="BI17" s="694"/>
      <c r="BJ17" s="694"/>
      <c r="BK17" s="694"/>
      <c r="BL17" s="694"/>
      <c r="BM17" s="694"/>
      <c r="BN17" s="694"/>
      <c r="BO17" s="694"/>
      <c r="BP17" s="694"/>
      <c r="BQ17" s="694"/>
      <c r="BR17" s="694"/>
      <c r="BS17" s="694"/>
      <c r="BT17" s="694"/>
      <c r="BU17" s="694"/>
      <c r="BV17" s="694"/>
      <c r="BW17" s="694"/>
      <c r="BX17" s="694"/>
      <c r="BY17" s="694"/>
      <c r="BZ17" s="694"/>
      <c r="CA17" s="694"/>
      <c r="CB17" s="694"/>
      <c r="CC17" s="694"/>
      <c r="CD17" s="694"/>
      <c r="CE17" s="694"/>
      <c r="CF17" s="694"/>
      <c r="CG17" s="694"/>
      <c r="CH17" s="694"/>
      <c r="CI17" s="694"/>
      <c r="CJ17" s="694"/>
      <c r="CK17" s="694"/>
      <c r="CL17" s="694"/>
    </row>
    <row r="18" spans="1:90" s="131" customFormat="1" ht="63.75" customHeight="1">
      <c r="A18" s="691"/>
      <c r="B18" s="730"/>
      <c r="C18" s="367" t="s">
        <v>223</v>
      </c>
      <c r="D18" s="354" t="s">
        <v>216</v>
      </c>
      <c r="E18" s="354">
        <v>2</v>
      </c>
      <c r="F18" s="354">
        <v>2</v>
      </c>
      <c r="G18" s="354"/>
      <c r="H18" s="354">
        <v>3</v>
      </c>
      <c r="I18" s="354">
        <v>3</v>
      </c>
      <c r="J18" s="354">
        <v>3</v>
      </c>
      <c r="K18" s="354">
        <v>3</v>
      </c>
      <c r="L18" s="355"/>
      <c r="M18" s="356"/>
      <c r="N18" s="691"/>
      <c r="O18" s="691"/>
      <c r="P18" s="691"/>
      <c r="Q18" s="694"/>
      <c r="R18" s="694"/>
      <c r="S18" s="694"/>
      <c r="T18" s="694"/>
      <c r="U18" s="694"/>
      <c r="V18" s="694"/>
      <c r="W18" s="694"/>
      <c r="X18" s="694"/>
      <c r="Y18" s="694"/>
      <c r="Z18" s="694"/>
      <c r="AA18" s="694"/>
      <c r="AB18" s="694"/>
      <c r="AC18" s="694"/>
      <c r="AD18" s="694"/>
      <c r="AE18" s="694"/>
      <c r="AF18" s="694"/>
      <c r="AG18" s="694"/>
      <c r="AH18" s="694"/>
      <c r="AI18" s="694"/>
      <c r="AJ18" s="694"/>
      <c r="AK18" s="694"/>
      <c r="AL18" s="694"/>
      <c r="AM18" s="694"/>
      <c r="AN18" s="694"/>
      <c r="AO18" s="694"/>
      <c r="AP18" s="694"/>
      <c r="AQ18" s="694"/>
      <c r="AR18" s="694"/>
      <c r="AS18" s="694"/>
      <c r="AT18" s="694"/>
      <c r="AU18" s="694"/>
      <c r="AV18" s="694"/>
      <c r="AW18" s="694"/>
      <c r="AX18" s="694"/>
      <c r="AY18" s="694"/>
      <c r="AZ18" s="694"/>
      <c r="BA18" s="694"/>
      <c r="BB18" s="694"/>
      <c r="BC18" s="694"/>
      <c r="BD18" s="694"/>
      <c r="BE18" s="694"/>
      <c r="BF18" s="694"/>
      <c r="BG18" s="694"/>
      <c r="BH18" s="694"/>
      <c r="BI18" s="694"/>
      <c r="BJ18" s="694"/>
      <c r="BK18" s="694"/>
      <c r="BL18" s="694"/>
      <c r="BM18" s="694"/>
      <c r="BN18" s="694"/>
      <c r="BO18" s="694"/>
      <c r="BP18" s="694"/>
      <c r="BQ18" s="694"/>
      <c r="BR18" s="694"/>
      <c r="BS18" s="694"/>
      <c r="BT18" s="694"/>
      <c r="BU18" s="694"/>
      <c r="BV18" s="694"/>
      <c r="BW18" s="694"/>
      <c r="BX18" s="694"/>
      <c r="BY18" s="694"/>
      <c r="BZ18" s="694"/>
      <c r="CA18" s="694"/>
      <c r="CB18" s="694"/>
      <c r="CC18" s="694"/>
      <c r="CD18" s="694"/>
      <c r="CE18" s="694"/>
      <c r="CF18" s="694"/>
      <c r="CG18" s="694"/>
      <c r="CH18" s="694"/>
      <c r="CI18" s="694"/>
      <c r="CJ18" s="694"/>
      <c r="CK18" s="694"/>
      <c r="CL18" s="694"/>
    </row>
    <row r="19" spans="1:90" s="131" customFormat="1" ht="63.75" customHeight="1">
      <c r="A19" s="691"/>
      <c r="B19" s="730"/>
      <c r="C19" s="367" t="s">
        <v>224</v>
      </c>
      <c r="D19" s="354" t="s">
        <v>216</v>
      </c>
      <c r="E19" s="354">
        <v>2</v>
      </c>
      <c r="F19" s="354">
        <v>2</v>
      </c>
      <c r="G19" s="354">
        <v>3</v>
      </c>
      <c r="H19" s="354">
        <v>3</v>
      </c>
      <c r="I19" s="354">
        <v>3</v>
      </c>
      <c r="J19" s="354">
        <v>3</v>
      </c>
      <c r="K19" s="354">
        <v>3</v>
      </c>
      <c r="L19" s="355">
        <v>3</v>
      </c>
      <c r="M19" s="356"/>
      <c r="N19" s="691"/>
      <c r="O19" s="691"/>
      <c r="P19" s="691"/>
      <c r="Q19" s="694"/>
      <c r="R19" s="694"/>
      <c r="S19" s="694"/>
      <c r="T19" s="694"/>
      <c r="U19" s="694"/>
      <c r="V19" s="694"/>
      <c r="W19" s="694"/>
      <c r="X19" s="694"/>
      <c r="Y19" s="694"/>
      <c r="Z19" s="694"/>
      <c r="AA19" s="694"/>
      <c r="AB19" s="694"/>
      <c r="AC19" s="694"/>
      <c r="AD19" s="694"/>
      <c r="AE19" s="694"/>
      <c r="AF19" s="694"/>
      <c r="AG19" s="694"/>
      <c r="AH19" s="694"/>
      <c r="AI19" s="694"/>
      <c r="AJ19" s="694"/>
      <c r="AK19" s="694"/>
      <c r="AL19" s="694"/>
      <c r="AM19" s="694"/>
      <c r="AN19" s="694"/>
      <c r="AO19" s="694"/>
      <c r="AP19" s="694"/>
      <c r="AQ19" s="694"/>
      <c r="AR19" s="694"/>
      <c r="AS19" s="694"/>
      <c r="AT19" s="694"/>
      <c r="AU19" s="694"/>
      <c r="AV19" s="694"/>
      <c r="AW19" s="694"/>
      <c r="AX19" s="694"/>
      <c r="AY19" s="694"/>
      <c r="AZ19" s="694"/>
      <c r="BA19" s="694"/>
      <c r="BB19" s="694"/>
      <c r="BC19" s="694"/>
      <c r="BD19" s="694"/>
      <c r="BE19" s="694"/>
      <c r="BF19" s="694"/>
      <c r="BG19" s="694"/>
      <c r="BH19" s="694"/>
      <c r="BI19" s="694"/>
      <c r="BJ19" s="694"/>
      <c r="BK19" s="694"/>
      <c r="BL19" s="694"/>
      <c r="BM19" s="694"/>
      <c r="BN19" s="694"/>
      <c r="BO19" s="694"/>
      <c r="BP19" s="694"/>
      <c r="BQ19" s="694"/>
      <c r="BR19" s="694"/>
      <c r="BS19" s="694"/>
      <c r="BT19" s="694"/>
      <c r="BU19" s="694"/>
      <c r="BV19" s="694"/>
      <c r="BW19" s="694"/>
      <c r="BX19" s="694"/>
      <c r="BY19" s="694"/>
      <c r="BZ19" s="694"/>
      <c r="CA19" s="694"/>
      <c r="CB19" s="694"/>
      <c r="CC19" s="694"/>
      <c r="CD19" s="694"/>
      <c r="CE19" s="694"/>
      <c r="CF19" s="694"/>
      <c r="CG19" s="694"/>
      <c r="CH19" s="694"/>
      <c r="CI19" s="694"/>
      <c r="CJ19" s="694"/>
      <c r="CK19" s="694"/>
      <c r="CL19" s="694"/>
    </row>
    <row r="20" spans="1:90" s="131" customFormat="1" ht="63.75" customHeight="1">
      <c r="A20" s="691"/>
      <c r="B20" s="730"/>
      <c r="C20" s="367" t="s">
        <v>225</v>
      </c>
      <c r="D20" s="354" t="s">
        <v>216</v>
      </c>
      <c r="E20" s="354">
        <v>2</v>
      </c>
      <c r="F20" s="354">
        <v>2</v>
      </c>
      <c r="G20" s="354">
        <v>3</v>
      </c>
      <c r="H20" s="354">
        <v>3</v>
      </c>
      <c r="I20" s="354">
        <v>3</v>
      </c>
      <c r="J20" s="354">
        <v>3</v>
      </c>
      <c r="K20" s="354">
        <v>3</v>
      </c>
      <c r="L20" s="355">
        <v>3</v>
      </c>
      <c r="M20" s="356"/>
      <c r="N20" s="691"/>
      <c r="O20" s="691"/>
      <c r="P20" s="691"/>
      <c r="Q20" s="694"/>
      <c r="R20" s="694"/>
      <c r="S20" s="694"/>
      <c r="T20" s="694"/>
      <c r="U20" s="694"/>
      <c r="V20" s="694"/>
      <c r="W20" s="694"/>
      <c r="X20" s="694"/>
      <c r="Y20" s="694"/>
      <c r="Z20" s="694"/>
      <c r="AA20" s="694"/>
      <c r="AB20" s="694"/>
      <c r="AC20" s="694"/>
      <c r="AD20" s="694"/>
      <c r="AE20" s="694"/>
      <c r="AF20" s="694"/>
      <c r="AG20" s="694"/>
      <c r="AH20" s="694"/>
      <c r="AI20" s="694"/>
      <c r="AJ20" s="694"/>
      <c r="AK20" s="694"/>
      <c r="AL20" s="694"/>
      <c r="AM20" s="694"/>
      <c r="AN20" s="694"/>
      <c r="AO20" s="694"/>
      <c r="AP20" s="694"/>
      <c r="AQ20" s="694"/>
      <c r="AR20" s="694"/>
      <c r="AS20" s="694"/>
      <c r="AT20" s="694"/>
      <c r="AU20" s="694"/>
      <c r="AV20" s="694"/>
      <c r="AW20" s="694"/>
      <c r="AX20" s="694"/>
      <c r="AY20" s="694"/>
      <c r="AZ20" s="694"/>
      <c r="BA20" s="694"/>
      <c r="BB20" s="694"/>
      <c r="BC20" s="694"/>
      <c r="BD20" s="694"/>
      <c r="BE20" s="694"/>
      <c r="BF20" s="694"/>
      <c r="BG20" s="694"/>
      <c r="BH20" s="694"/>
      <c r="BI20" s="694"/>
      <c r="BJ20" s="694"/>
      <c r="BK20" s="694"/>
      <c r="BL20" s="694"/>
      <c r="BM20" s="694"/>
      <c r="BN20" s="694"/>
      <c r="BO20" s="694"/>
      <c r="BP20" s="694"/>
      <c r="BQ20" s="694"/>
      <c r="BR20" s="694"/>
      <c r="BS20" s="694"/>
      <c r="BT20" s="694"/>
      <c r="BU20" s="694"/>
      <c r="BV20" s="694"/>
      <c r="BW20" s="694"/>
      <c r="BX20" s="694"/>
      <c r="BY20" s="694"/>
      <c r="BZ20" s="694"/>
      <c r="CA20" s="694"/>
      <c r="CB20" s="694"/>
      <c r="CC20" s="694"/>
      <c r="CD20" s="694"/>
      <c r="CE20" s="694"/>
      <c r="CF20" s="694"/>
      <c r="CG20" s="694"/>
      <c r="CH20" s="694"/>
      <c r="CI20" s="694"/>
      <c r="CJ20" s="694"/>
      <c r="CK20" s="694"/>
      <c r="CL20" s="694"/>
    </row>
    <row r="21" spans="1:90" s="131" customFormat="1" ht="63.75" customHeight="1">
      <c r="A21" s="691"/>
      <c r="B21" s="730"/>
      <c r="C21" s="368" t="s">
        <v>226</v>
      </c>
      <c r="D21" s="357" t="s">
        <v>219</v>
      </c>
      <c r="E21" s="357" t="s">
        <v>216</v>
      </c>
      <c r="F21" s="357">
        <v>3</v>
      </c>
      <c r="G21" s="357">
        <v>3</v>
      </c>
      <c r="H21" s="357">
        <v>2</v>
      </c>
      <c r="I21" s="357">
        <v>2</v>
      </c>
      <c r="J21" s="357">
        <v>2</v>
      </c>
      <c r="K21" s="357">
        <v>2</v>
      </c>
      <c r="L21" s="358">
        <v>3</v>
      </c>
      <c r="M21" s="359"/>
      <c r="N21" s="691"/>
      <c r="O21" s="691"/>
      <c r="P21" s="691"/>
      <c r="Q21" s="694"/>
      <c r="R21" s="694"/>
      <c r="S21" s="694"/>
      <c r="T21" s="694"/>
      <c r="U21" s="694"/>
      <c r="V21" s="694"/>
      <c r="W21" s="694"/>
      <c r="X21" s="694"/>
      <c r="Y21" s="694"/>
      <c r="Z21" s="694"/>
      <c r="AA21" s="694"/>
      <c r="AB21" s="694"/>
      <c r="AC21" s="694"/>
      <c r="AD21" s="694"/>
      <c r="AE21" s="694"/>
      <c r="AF21" s="694"/>
      <c r="AG21" s="694"/>
      <c r="AH21" s="694"/>
      <c r="AI21" s="694"/>
      <c r="AJ21" s="694"/>
      <c r="AK21" s="694"/>
      <c r="AL21" s="694"/>
      <c r="AM21" s="694"/>
      <c r="AN21" s="694"/>
      <c r="AO21" s="694"/>
      <c r="AP21" s="694"/>
      <c r="AQ21" s="694"/>
      <c r="AR21" s="694"/>
      <c r="AS21" s="694"/>
      <c r="AT21" s="694"/>
      <c r="AU21" s="694"/>
      <c r="AV21" s="694"/>
      <c r="AW21" s="694"/>
      <c r="AX21" s="694"/>
      <c r="AY21" s="694"/>
      <c r="AZ21" s="694"/>
      <c r="BA21" s="694"/>
      <c r="BB21" s="694"/>
      <c r="BC21" s="694"/>
      <c r="BD21" s="694"/>
      <c r="BE21" s="694"/>
      <c r="BF21" s="694"/>
      <c r="BG21" s="694"/>
      <c r="BH21" s="694"/>
      <c r="BI21" s="694"/>
      <c r="BJ21" s="694"/>
      <c r="BK21" s="694"/>
      <c r="BL21" s="694"/>
      <c r="BM21" s="694"/>
      <c r="BN21" s="694"/>
      <c r="BO21" s="694"/>
      <c r="BP21" s="694"/>
      <c r="BQ21" s="694"/>
      <c r="BR21" s="694"/>
      <c r="BS21" s="694"/>
      <c r="BT21" s="694"/>
      <c r="BU21" s="694"/>
      <c r="BV21" s="694"/>
      <c r="BW21" s="694"/>
      <c r="BX21" s="694"/>
      <c r="BY21" s="694"/>
      <c r="BZ21" s="694"/>
      <c r="CA21" s="694"/>
      <c r="CB21" s="694"/>
      <c r="CC21" s="694"/>
      <c r="CD21" s="694"/>
      <c r="CE21" s="694"/>
      <c r="CF21" s="694"/>
      <c r="CG21" s="694"/>
      <c r="CH21" s="694"/>
      <c r="CI21" s="694"/>
      <c r="CJ21" s="694"/>
      <c r="CK21" s="694"/>
      <c r="CL21" s="694"/>
    </row>
    <row r="22" spans="1:90" s="131" customFormat="1" ht="63.75" customHeight="1">
      <c r="A22" s="691"/>
      <c r="B22" s="730"/>
      <c r="C22" s="368" t="s">
        <v>227</v>
      </c>
      <c r="D22" s="357" t="s">
        <v>219</v>
      </c>
      <c r="E22" s="357">
        <v>3</v>
      </c>
      <c r="F22" s="357" t="s">
        <v>216</v>
      </c>
      <c r="G22" s="357">
        <v>3</v>
      </c>
      <c r="H22" s="357">
        <v>3</v>
      </c>
      <c r="I22" s="357">
        <v>2</v>
      </c>
      <c r="J22" s="357">
        <v>2</v>
      </c>
      <c r="K22" s="357">
        <v>2</v>
      </c>
      <c r="L22" s="358">
        <v>3</v>
      </c>
      <c r="M22" s="359"/>
      <c r="N22" s="691"/>
      <c r="O22" s="691"/>
      <c r="P22" s="691"/>
      <c r="Q22" s="694"/>
      <c r="R22" s="694"/>
      <c r="S22" s="694"/>
      <c r="T22" s="694"/>
      <c r="U22" s="694"/>
      <c r="V22" s="694"/>
      <c r="W22" s="694"/>
      <c r="X22" s="694"/>
      <c r="Y22" s="694"/>
      <c r="Z22" s="694"/>
      <c r="AA22" s="694"/>
      <c r="AB22" s="694"/>
      <c r="AC22" s="694"/>
      <c r="AD22" s="694"/>
      <c r="AE22" s="694"/>
      <c r="AF22" s="694"/>
      <c r="AG22" s="694"/>
      <c r="AH22" s="694"/>
      <c r="AI22" s="694"/>
      <c r="AJ22" s="694"/>
      <c r="AK22" s="694"/>
      <c r="AL22" s="694"/>
      <c r="AM22" s="694"/>
      <c r="AN22" s="694"/>
      <c r="AO22" s="694"/>
      <c r="AP22" s="694"/>
      <c r="AQ22" s="694"/>
      <c r="AR22" s="694"/>
      <c r="AS22" s="694"/>
      <c r="AT22" s="694"/>
      <c r="AU22" s="694"/>
      <c r="AV22" s="694"/>
      <c r="AW22" s="694"/>
      <c r="AX22" s="694"/>
      <c r="AY22" s="694"/>
      <c r="AZ22" s="694"/>
      <c r="BA22" s="694"/>
      <c r="BB22" s="694"/>
      <c r="BC22" s="694"/>
      <c r="BD22" s="694"/>
      <c r="BE22" s="694"/>
      <c r="BF22" s="694"/>
      <c r="BG22" s="694"/>
      <c r="BH22" s="694"/>
      <c r="BI22" s="694"/>
      <c r="BJ22" s="694"/>
      <c r="BK22" s="694"/>
      <c r="BL22" s="694"/>
      <c r="BM22" s="694"/>
      <c r="BN22" s="694"/>
      <c r="BO22" s="694"/>
      <c r="BP22" s="694"/>
      <c r="BQ22" s="694"/>
      <c r="BR22" s="694"/>
      <c r="BS22" s="694"/>
      <c r="BT22" s="694"/>
      <c r="BU22" s="694"/>
      <c r="BV22" s="694"/>
      <c r="BW22" s="694"/>
      <c r="BX22" s="694"/>
      <c r="BY22" s="694"/>
      <c r="BZ22" s="694"/>
      <c r="CA22" s="694"/>
      <c r="CB22" s="694"/>
      <c r="CC22" s="694"/>
      <c r="CD22" s="694"/>
      <c r="CE22" s="694"/>
      <c r="CF22" s="694"/>
      <c r="CG22" s="694"/>
      <c r="CH22" s="694"/>
      <c r="CI22" s="694"/>
      <c r="CJ22" s="694"/>
      <c r="CK22" s="694"/>
      <c r="CL22" s="694"/>
    </row>
    <row r="23" spans="1:90" s="131" customFormat="1" ht="63.75" customHeight="1">
      <c r="A23" s="691"/>
      <c r="B23" s="730"/>
      <c r="C23" s="368" t="s">
        <v>228</v>
      </c>
      <c r="D23" s="357" t="s">
        <v>216</v>
      </c>
      <c r="E23" s="357">
        <v>2</v>
      </c>
      <c r="F23" s="357">
        <v>2</v>
      </c>
      <c r="G23" s="357"/>
      <c r="H23" s="357">
        <v>3</v>
      </c>
      <c r="I23" s="357">
        <v>3</v>
      </c>
      <c r="J23" s="357">
        <v>3</v>
      </c>
      <c r="K23" s="357">
        <v>2</v>
      </c>
      <c r="L23" s="358">
        <v>3</v>
      </c>
      <c r="M23" s="359"/>
      <c r="N23" s="691"/>
      <c r="O23" s="691"/>
      <c r="P23" s="691"/>
      <c r="Q23" s="694"/>
      <c r="R23" s="694"/>
      <c r="S23" s="694"/>
      <c r="T23" s="694"/>
      <c r="U23" s="694"/>
      <c r="V23" s="694"/>
      <c r="W23" s="694"/>
      <c r="X23" s="694"/>
      <c r="Y23" s="694"/>
      <c r="Z23" s="694"/>
      <c r="AA23" s="694"/>
      <c r="AB23" s="694"/>
      <c r="AC23" s="694"/>
      <c r="AD23" s="694"/>
      <c r="AE23" s="694"/>
      <c r="AF23" s="694"/>
      <c r="AG23" s="694"/>
      <c r="AH23" s="694"/>
      <c r="AI23" s="694"/>
      <c r="AJ23" s="694"/>
      <c r="AK23" s="694"/>
      <c r="AL23" s="694"/>
      <c r="AM23" s="694"/>
      <c r="AN23" s="694"/>
      <c r="AO23" s="694"/>
      <c r="AP23" s="694"/>
      <c r="AQ23" s="694"/>
      <c r="AR23" s="694"/>
      <c r="AS23" s="694"/>
      <c r="AT23" s="694"/>
      <c r="AU23" s="694"/>
      <c r="AV23" s="694"/>
      <c r="AW23" s="694"/>
      <c r="AX23" s="694"/>
      <c r="AY23" s="694"/>
      <c r="AZ23" s="694"/>
      <c r="BA23" s="694"/>
      <c r="BB23" s="694"/>
      <c r="BC23" s="694"/>
      <c r="BD23" s="694"/>
      <c r="BE23" s="694"/>
      <c r="BF23" s="694"/>
      <c r="BG23" s="694"/>
      <c r="BH23" s="694"/>
      <c r="BI23" s="694"/>
      <c r="BJ23" s="694"/>
      <c r="BK23" s="694"/>
      <c r="BL23" s="694"/>
      <c r="BM23" s="694"/>
      <c r="BN23" s="694"/>
      <c r="BO23" s="694"/>
      <c r="BP23" s="694"/>
      <c r="BQ23" s="694"/>
      <c r="BR23" s="694"/>
      <c r="BS23" s="694"/>
      <c r="BT23" s="694"/>
      <c r="BU23" s="694"/>
      <c r="BV23" s="694"/>
      <c r="BW23" s="694"/>
      <c r="BX23" s="694"/>
      <c r="BY23" s="694"/>
      <c r="BZ23" s="694"/>
      <c r="CA23" s="694"/>
      <c r="CB23" s="694"/>
      <c r="CC23" s="694"/>
      <c r="CD23" s="694"/>
      <c r="CE23" s="694"/>
      <c r="CF23" s="694"/>
      <c r="CG23" s="694"/>
      <c r="CH23" s="694"/>
      <c r="CI23" s="694"/>
      <c r="CJ23" s="694"/>
      <c r="CK23" s="694"/>
      <c r="CL23" s="694"/>
    </row>
    <row r="24" spans="1:90" s="131" customFormat="1" ht="63.75" customHeight="1">
      <c r="A24" s="691"/>
      <c r="B24" s="730"/>
      <c r="C24" s="367" t="s">
        <v>229</v>
      </c>
      <c r="D24" s="354" t="s">
        <v>216</v>
      </c>
      <c r="E24" s="354">
        <v>2</v>
      </c>
      <c r="F24" s="354">
        <v>2</v>
      </c>
      <c r="G24" s="354">
        <v>3</v>
      </c>
      <c r="H24" s="354">
        <v>3</v>
      </c>
      <c r="I24" s="354">
        <v>3</v>
      </c>
      <c r="J24" s="354">
        <v>3</v>
      </c>
      <c r="K24" s="354">
        <v>3</v>
      </c>
      <c r="L24" s="355"/>
      <c r="M24" s="356"/>
      <c r="N24" s="691"/>
      <c r="O24" s="691"/>
      <c r="P24" s="691"/>
      <c r="Q24" s="694"/>
      <c r="R24" s="694"/>
      <c r="S24" s="694"/>
      <c r="T24" s="694"/>
      <c r="U24" s="694"/>
      <c r="V24" s="694"/>
      <c r="W24" s="694"/>
      <c r="X24" s="694"/>
      <c r="Y24" s="694"/>
      <c r="Z24" s="694"/>
      <c r="AA24" s="694"/>
      <c r="AB24" s="694"/>
      <c r="AC24" s="694"/>
      <c r="AD24" s="694"/>
      <c r="AE24" s="694"/>
      <c r="AF24" s="694"/>
      <c r="AG24" s="694"/>
      <c r="AH24" s="694"/>
      <c r="AI24" s="694"/>
      <c r="AJ24" s="694"/>
      <c r="AK24" s="694"/>
      <c r="AL24" s="694"/>
      <c r="AM24" s="694"/>
      <c r="AN24" s="694"/>
      <c r="AO24" s="694"/>
      <c r="AP24" s="694"/>
      <c r="AQ24" s="694"/>
      <c r="AR24" s="694"/>
      <c r="AS24" s="694"/>
      <c r="AT24" s="694"/>
      <c r="AU24" s="694"/>
      <c r="AV24" s="694"/>
      <c r="AW24" s="694"/>
      <c r="AX24" s="694"/>
      <c r="AY24" s="694"/>
      <c r="AZ24" s="694"/>
      <c r="BA24" s="694"/>
      <c r="BB24" s="694"/>
      <c r="BC24" s="694"/>
      <c r="BD24" s="694"/>
      <c r="BE24" s="694"/>
      <c r="BF24" s="694"/>
      <c r="BG24" s="694"/>
      <c r="BH24" s="694"/>
      <c r="BI24" s="694"/>
      <c r="BJ24" s="694"/>
      <c r="BK24" s="694"/>
      <c r="BL24" s="694"/>
      <c r="BM24" s="694"/>
      <c r="BN24" s="694"/>
      <c r="BO24" s="694"/>
      <c r="BP24" s="694"/>
      <c r="BQ24" s="694"/>
      <c r="BR24" s="694"/>
      <c r="BS24" s="694"/>
      <c r="BT24" s="694"/>
      <c r="BU24" s="694"/>
      <c r="BV24" s="694"/>
      <c r="BW24" s="694"/>
      <c r="BX24" s="694"/>
      <c r="BY24" s="694"/>
      <c r="BZ24" s="694"/>
      <c r="CA24" s="694"/>
      <c r="CB24" s="694"/>
      <c r="CC24" s="694"/>
      <c r="CD24" s="694"/>
      <c r="CE24" s="694"/>
      <c r="CF24" s="694"/>
      <c r="CG24" s="694"/>
      <c r="CH24" s="694"/>
      <c r="CI24" s="694"/>
      <c r="CJ24" s="694"/>
      <c r="CK24" s="694"/>
      <c r="CL24" s="694"/>
    </row>
    <row r="25" spans="1:90" s="131" customFormat="1" ht="63.75" customHeight="1">
      <c r="A25" s="691"/>
      <c r="B25" s="730"/>
      <c r="C25" s="367" t="s">
        <v>230</v>
      </c>
      <c r="D25" s="354" t="s">
        <v>216</v>
      </c>
      <c r="E25" s="354">
        <v>2</v>
      </c>
      <c r="F25" s="354">
        <v>2</v>
      </c>
      <c r="G25" s="354">
        <v>3</v>
      </c>
      <c r="H25" s="354">
        <v>3</v>
      </c>
      <c r="I25" s="354">
        <v>3</v>
      </c>
      <c r="J25" s="354">
        <v>3</v>
      </c>
      <c r="K25" s="354">
        <v>3</v>
      </c>
      <c r="L25" s="355"/>
      <c r="M25" s="356"/>
      <c r="N25" s="691"/>
      <c r="O25" s="691"/>
      <c r="P25" s="691"/>
      <c r="Q25" s="694"/>
      <c r="R25" s="694"/>
      <c r="S25" s="694"/>
      <c r="T25" s="694"/>
      <c r="U25" s="694"/>
      <c r="V25" s="694"/>
      <c r="W25" s="694"/>
      <c r="X25" s="694"/>
      <c r="Y25" s="694"/>
      <c r="Z25" s="694"/>
      <c r="AA25" s="694"/>
      <c r="AB25" s="694"/>
      <c r="AC25" s="694"/>
      <c r="AD25" s="694"/>
      <c r="AE25" s="694"/>
      <c r="AF25" s="694"/>
      <c r="AG25" s="694"/>
      <c r="AH25" s="694"/>
      <c r="AI25" s="694"/>
      <c r="AJ25" s="694"/>
      <c r="AK25" s="694"/>
      <c r="AL25" s="694"/>
      <c r="AM25" s="694"/>
      <c r="AN25" s="694"/>
      <c r="AO25" s="694"/>
      <c r="AP25" s="694"/>
      <c r="AQ25" s="694"/>
      <c r="AR25" s="694"/>
      <c r="AS25" s="694"/>
      <c r="AT25" s="694"/>
      <c r="AU25" s="694"/>
      <c r="AV25" s="694"/>
      <c r="AW25" s="694"/>
      <c r="AX25" s="694"/>
      <c r="AY25" s="694"/>
      <c r="AZ25" s="694"/>
      <c r="BA25" s="694"/>
      <c r="BB25" s="694"/>
      <c r="BC25" s="694"/>
      <c r="BD25" s="694"/>
      <c r="BE25" s="694"/>
      <c r="BF25" s="694"/>
      <c r="BG25" s="694"/>
      <c r="BH25" s="694"/>
      <c r="BI25" s="694"/>
      <c r="BJ25" s="694"/>
      <c r="BK25" s="694"/>
      <c r="BL25" s="694"/>
      <c r="BM25" s="694"/>
      <c r="BN25" s="694"/>
      <c r="BO25" s="694"/>
      <c r="BP25" s="694"/>
      <c r="BQ25" s="694"/>
      <c r="BR25" s="694"/>
      <c r="BS25" s="694"/>
      <c r="BT25" s="694"/>
      <c r="BU25" s="694"/>
      <c r="BV25" s="694"/>
      <c r="BW25" s="694"/>
      <c r="BX25" s="694"/>
      <c r="BY25" s="694"/>
      <c r="BZ25" s="694"/>
      <c r="CA25" s="694"/>
      <c r="CB25" s="694"/>
      <c r="CC25" s="694"/>
      <c r="CD25" s="694"/>
      <c r="CE25" s="694"/>
      <c r="CF25" s="694"/>
      <c r="CG25" s="694"/>
      <c r="CH25" s="694"/>
      <c r="CI25" s="694"/>
      <c r="CJ25" s="694"/>
      <c r="CK25" s="694"/>
      <c r="CL25" s="694"/>
    </row>
    <row r="26" spans="1:90" s="131" customFormat="1" ht="63.75" customHeight="1">
      <c r="A26" s="691"/>
      <c r="B26" s="730"/>
      <c r="C26" s="367" t="s">
        <v>231</v>
      </c>
      <c r="D26" s="354" t="s">
        <v>216</v>
      </c>
      <c r="E26" s="354">
        <v>2</v>
      </c>
      <c r="F26" s="354">
        <v>2</v>
      </c>
      <c r="G26" s="354">
        <v>3</v>
      </c>
      <c r="H26" s="354">
        <v>3</v>
      </c>
      <c r="I26" s="354">
        <v>3</v>
      </c>
      <c r="J26" s="354">
        <v>3</v>
      </c>
      <c r="K26" s="354">
        <v>3</v>
      </c>
      <c r="L26" s="355"/>
      <c r="M26" s="356"/>
      <c r="N26" s="691"/>
      <c r="O26" s="691"/>
      <c r="P26" s="691"/>
      <c r="Q26" s="694"/>
      <c r="R26" s="694"/>
      <c r="S26" s="694"/>
      <c r="T26" s="694"/>
      <c r="U26" s="694"/>
      <c r="V26" s="694"/>
      <c r="W26" s="694"/>
      <c r="X26" s="694"/>
      <c r="Y26" s="694"/>
      <c r="Z26" s="694"/>
      <c r="AA26" s="694"/>
      <c r="AB26" s="694"/>
      <c r="AC26" s="694"/>
      <c r="AD26" s="694"/>
      <c r="AE26" s="694"/>
      <c r="AF26" s="694"/>
      <c r="AG26" s="694"/>
      <c r="AH26" s="694"/>
      <c r="AI26" s="694"/>
      <c r="AJ26" s="694"/>
      <c r="AK26" s="694"/>
      <c r="AL26" s="694"/>
      <c r="AM26" s="694"/>
      <c r="AN26" s="694"/>
      <c r="AO26" s="694"/>
      <c r="AP26" s="694"/>
      <c r="AQ26" s="694"/>
      <c r="AR26" s="694"/>
      <c r="AS26" s="694"/>
      <c r="AT26" s="694"/>
      <c r="AU26" s="694"/>
      <c r="AV26" s="694"/>
      <c r="AW26" s="694"/>
      <c r="AX26" s="694"/>
      <c r="AY26" s="694"/>
      <c r="AZ26" s="694"/>
      <c r="BA26" s="694"/>
      <c r="BB26" s="694"/>
      <c r="BC26" s="694"/>
      <c r="BD26" s="694"/>
      <c r="BE26" s="694"/>
      <c r="BF26" s="694"/>
      <c r="BG26" s="694"/>
      <c r="BH26" s="694"/>
      <c r="BI26" s="694"/>
      <c r="BJ26" s="694"/>
      <c r="BK26" s="694"/>
      <c r="BL26" s="694"/>
      <c r="BM26" s="694"/>
      <c r="BN26" s="694"/>
      <c r="BO26" s="694"/>
      <c r="BP26" s="694"/>
      <c r="BQ26" s="694"/>
      <c r="BR26" s="694"/>
      <c r="BS26" s="694"/>
      <c r="BT26" s="694"/>
      <c r="BU26" s="694"/>
      <c r="BV26" s="694"/>
      <c r="BW26" s="694"/>
      <c r="BX26" s="694"/>
      <c r="BY26" s="694"/>
      <c r="BZ26" s="694"/>
      <c r="CA26" s="694"/>
      <c r="CB26" s="694"/>
      <c r="CC26" s="694"/>
      <c r="CD26" s="694"/>
      <c r="CE26" s="694"/>
      <c r="CF26" s="694"/>
      <c r="CG26" s="694"/>
      <c r="CH26" s="694"/>
      <c r="CI26" s="694"/>
      <c r="CJ26" s="694"/>
      <c r="CK26" s="694"/>
      <c r="CL26" s="694"/>
    </row>
    <row r="27" spans="1:90" s="131" customFormat="1" ht="63.75" customHeight="1">
      <c r="A27" s="691"/>
      <c r="B27" s="730"/>
      <c r="C27" s="368" t="s">
        <v>232</v>
      </c>
      <c r="D27" s="357" t="s">
        <v>219</v>
      </c>
      <c r="E27" s="357">
        <v>2</v>
      </c>
      <c r="F27" s="357">
        <v>2</v>
      </c>
      <c r="G27" s="357">
        <v>1</v>
      </c>
      <c r="H27" s="357">
        <v>2</v>
      </c>
      <c r="I27" s="357">
        <v>2</v>
      </c>
      <c r="J27" s="357">
        <v>2</v>
      </c>
      <c r="K27" s="357">
        <v>2</v>
      </c>
      <c r="L27" s="358">
        <v>2</v>
      </c>
      <c r="M27" s="359"/>
      <c r="N27" s="691"/>
      <c r="O27" s="691"/>
      <c r="P27" s="691"/>
      <c r="Q27" s="694"/>
      <c r="R27" s="694"/>
      <c r="S27" s="694"/>
      <c r="T27" s="694"/>
      <c r="U27" s="694"/>
      <c r="V27" s="694"/>
      <c r="W27" s="694"/>
      <c r="X27" s="694"/>
      <c r="Y27" s="694"/>
      <c r="Z27" s="694"/>
      <c r="AA27" s="694"/>
      <c r="AB27" s="694"/>
      <c r="AC27" s="694"/>
      <c r="AD27" s="694"/>
      <c r="AE27" s="694"/>
      <c r="AF27" s="694"/>
      <c r="AG27" s="694"/>
      <c r="AH27" s="694"/>
      <c r="AI27" s="694"/>
      <c r="AJ27" s="694"/>
      <c r="AK27" s="694"/>
      <c r="AL27" s="694"/>
      <c r="AM27" s="694"/>
      <c r="AN27" s="694"/>
      <c r="AO27" s="694"/>
      <c r="AP27" s="694"/>
      <c r="AQ27" s="694"/>
      <c r="AR27" s="694"/>
      <c r="AS27" s="694"/>
      <c r="AT27" s="694"/>
      <c r="AU27" s="694"/>
      <c r="AV27" s="694"/>
      <c r="AW27" s="694"/>
      <c r="AX27" s="694"/>
      <c r="AY27" s="694"/>
      <c r="AZ27" s="694"/>
      <c r="BA27" s="694"/>
      <c r="BB27" s="694"/>
      <c r="BC27" s="694"/>
      <c r="BD27" s="694"/>
      <c r="BE27" s="694"/>
      <c r="BF27" s="694"/>
      <c r="BG27" s="694"/>
      <c r="BH27" s="694"/>
      <c r="BI27" s="694"/>
      <c r="BJ27" s="694"/>
      <c r="BK27" s="694"/>
      <c r="BL27" s="694"/>
      <c r="BM27" s="694"/>
      <c r="BN27" s="694"/>
      <c r="BO27" s="694"/>
      <c r="BP27" s="694"/>
      <c r="BQ27" s="694"/>
      <c r="BR27" s="694"/>
      <c r="BS27" s="694"/>
      <c r="BT27" s="694"/>
      <c r="BU27" s="694"/>
      <c r="BV27" s="694"/>
      <c r="BW27" s="694"/>
      <c r="BX27" s="694"/>
      <c r="BY27" s="694"/>
      <c r="BZ27" s="694"/>
      <c r="CA27" s="694"/>
      <c r="CB27" s="694"/>
      <c r="CC27" s="694"/>
      <c r="CD27" s="694"/>
      <c r="CE27" s="694"/>
      <c r="CF27" s="694"/>
      <c r="CG27" s="694"/>
      <c r="CH27" s="694"/>
      <c r="CI27" s="694"/>
      <c r="CJ27" s="694"/>
      <c r="CK27" s="694"/>
      <c r="CL27" s="694"/>
    </row>
    <row r="28" spans="1:90" s="131" customFormat="1" ht="63.75" customHeight="1">
      <c r="A28" s="691"/>
      <c r="B28" s="730"/>
      <c r="C28" s="368" t="s">
        <v>233</v>
      </c>
      <c r="D28" s="357" t="s">
        <v>219</v>
      </c>
      <c r="E28" s="357">
        <v>2</v>
      </c>
      <c r="F28" s="357" t="s">
        <v>216</v>
      </c>
      <c r="G28" s="357">
        <v>2</v>
      </c>
      <c r="H28" s="357">
        <v>2</v>
      </c>
      <c r="I28" s="357">
        <v>2</v>
      </c>
      <c r="J28" s="357">
        <v>2</v>
      </c>
      <c r="K28" s="357">
        <v>2</v>
      </c>
      <c r="L28" s="358">
        <v>2</v>
      </c>
      <c r="M28" s="359"/>
      <c r="N28" s="691"/>
      <c r="O28" s="691"/>
      <c r="P28" s="691"/>
      <c r="Q28" s="694"/>
      <c r="R28" s="694"/>
      <c r="S28" s="694"/>
      <c r="T28" s="694"/>
      <c r="U28" s="694"/>
      <c r="V28" s="694"/>
      <c r="W28" s="694"/>
      <c r="X28" s="694"/>
      <c r="Y28" s="694"/>
      <c r="Z28" s="694"/>
      <c r="AA28" s="694"/>
      <c r="AB28" s="694"/>
      <c r="AC28" s="694"/>
      <c r="AD28" s="694"/>
      <c r="AE28" s="694"/>
      <c r="AF28" s="694"/>
      <c r="AG28" s="694"/>
      <c r="AH28" s="694"/>
      <c r="AI28" s="694"/>
      <c r="AJ28" s="694"/>
      <c r="AK28" s="694"/>
      <c r="AL28" s="694"/>
      <c r="AM28" s="694"/>
      <c r="AN28" s="694"/>
      <c r="AO28" s="694"/>
      <c r="AP28" s="694"/>
      <c r="AQ28" s="694"/>
      <c r="AR28" s="694"/>
      <c r="AS28" s="694"/>
      <c r="AT28" s="694"/>
      <c r="AU28" s="694"/>
      <c r="AV28" s="694"/>
      <c r="AW28" s="694"/>
      <c r="AX28" s="694"/>
      <c r="AY28" s="694"/>
      <c r="AZ28" s="694"/>
      <c r="BA28" s="694"/>
      <c r="BB28" s="694"/>
      <c r="BC28" s="694"/>
      <c r="BD28" s="694"/>
      <c r="BE28" s="694"/>
      <c r="BF28" s="694"/>
      <c r="BG28" s="694"/>
      <c r="BH28" s="694"/>
      <c r="BI28" s="694"/>
      <c r="BJ28" s="694"/>
      <c r="BK28" s="694"/>
      <c r="BL28" s="694"/>
      <c r="BM28" s="694"/>
      <c r="BN28" s="694"/>
      <c r="BO28" s="694"/>
      <c r="BP28" s="694"/>
      <c r="BQ28" s="694"/>
      <c r="BR28" s="694"/>
      <c r="BS28" s="694"/>
      <c r="BT28" s="694"/>
      <c r="BU28" s="694"/>
      <c r="BV28" s="694"/>
      <c r="BW28" s="694"/>
      <c r="BX28" s="694"/>
      <c r="BY28" s="694"/>
      <c r="BZ28" s="694"/>
      <c r="CA28" s="694"/>
      <c r="CB28" s="694"/>
      <c r="CC28" s="694"/>
      <c r="CD28" s="694"/>
      <c r="CE28" s="694"/>
      <c r="CF28" s="694"/>
      <c r="CG28" s="694"/>
      <c r="CH28" s="694"/>
      <c r="CI28" s="694"/>
      <c r="CJ28" s="694"/>
      <c r="CK28" s="694"/>
      <c r="CL28" s="694"/>
    </row>
    <row r="29" spans="1:90" s="131" customFormat="1" ht="63.75" customHeight="1">
      <c r="A29" s="691"/>
      <c r="B29" s="730"/>
      <c r="C29" s="368" t="s">
        <v>234</v>
      </c>
      <c r="D29" s="357" t="s">
        <v>219</v>
      </c>
      <c r="E29" s="357">
        <v>2</v>
      </c>
      <c r="F29" s="357">
        <v>2</v>
      </c>
      <c r="G29" s="357">
        <v>1</v>
      </c>
      <c r="H29" s="357">
        <v>2</v>
      </c>
      <c r="I29" s="357">
        <v>2</v>
      </c>
      <c r="J29" s="357">
        <v>2</v>
      </c>
      <c r="K29" s="357">
        <v>2</v>
      </c>
      <c r="L29" s="358">
        <v>2</v>
      </c>
      <c r="M29" s="359"/>
      <c r="N29" s="691"/>
      <c r="O29" s="691"/>
      <c r="P29" s="691"/>
      <c r="Q29" s="694"/>
      <c r="R29" s="694"/>
      <c r="S29" s="694"/>
      <c r="T29" s="694"/>
      <c r="U29" s="694"/>
      <c r="V29" s="694"/>
      <c r="W29" s="694"/>
      <c r="X29" s="694"/>
      <c r="Y29" s="694"/>
      <c r="Z29" s="694"/>
      <c r="AA29" s="694"/>
      <c r="AB29" s="694"/>
      <c r="AC29" s="694"/>
      <c r="AD29" s="694"/>
      <c r="AE29" s="694"/>
      <c r="AF29" s="694"/>
      <c r="AG29" s="694"/>
      <c r="AH29" s="694"/>
      <c r="AI29" s="694"/>
      <c r="AJ29" s="694"/>
      <c r="AK29" s="694"/>
      <c r="AL29" s="694"/>
      <c r="AM29" s="694"/>
      <c r="AN29" s="694"/>
      <c r="AO29" s="694"/>
      <c r="AP29" s="694"/>
      <c r="AQ29" s="694"/>
      <c r="AR29" s="694"/>
      <c r="AS29" s="694"/>
      <c r="AT29" s="694"/>
      <c r="AU29" s="694"/>
      <c r="AV29" s="694"/>
      <c r="AW29" s="694"/>
      <c r="AX29" s="694"/>
      <c r="AY29" s="694"/>
      <c r="AZ29" s="694"/>
      <c r="BA29" s="694"/>
      <c r="BB29" s="694"/>
      <c r="BC29" s="694"/>
      <c r="BD29" s="694"/>
      <c r="BE29" s="694"/>
      <c r="BF29" s="694"/>
      <c r="BG29" s="694"/>
      <c r="BH29" s="694"/>
      <c r="BI29" s="694"/>
      <c r="BJ29" s="694"/>
      <c r="BK29" s="694"/>
      <c r="BL29" s="694"/>
      <c r="BM29" s="694"/>
      <c r="BN29" s="694"/>
      <c r="BO29" s="694"/>
      <c r="BP29" s="694"/>
      <c r="BQ29" s="694"/>
      <c r="BR29" s="694"/>
      <c r="BS29" s="694"/>
      <c r="BT29" s="694"/>
      <c r="BU29" s="694"/>
      <c r="BV29" s="694"/>
      <c r="BW29" s="694"/>
      <c r="BX29" s="694"/>
      <c r="BY29" s="694"/>
      <c r="BZ29" s="694"/>
      <c r="CA29" s="694"/>
      <c r="CB29" s="694"/>
      <c r="CC29" s="694"/>
      <c r="CD29" s="694"/>
      <c r="CE29" s="694"/>
      <c r="CF29" s="694"/>
      <c r="CG29" s="694"/>
      <c r="CH29" s="694"/>
      <c r="CI29" s="694"/>
      <c r="CJ29" s="694"/>
      <c r="CK29" s="694"/>
      <c r="CL29" s="694"/>
    </row>
    <row r="30" spans="1:90" s="131" customFormat="1" ht="63.75" customHeight="1">
      <c r="A30" s="691"/>
      <c r="B30" s="730"/>
      <c r="C30" s="367" t="s">
        <v>235</v>
      </c>
      <c r="D30" s="354" t="s">
        <v>219</v>
      </c>
      <c r="E30" s="354" t="s">
        <v>216</v>
      </c>
      <c r="F30" s="354">
        <v>3</v>
      </c>
      <c r="G30" s="354">
        <v>3</v>
      </c>
      <c r="H30" s="354">
        <v>2</v>
      </c>
      <c r="I30" s="354">
        <v>2</v>
      </c>
      <c r="J30" s="354">
        <v>2</v>
      </c>
      <c r="K30" s="354">
        <v>2</v>
      </c>
      <c r="L30" s="355">
        <v>2</v>
      </c>
      <c r="M30" s="356"/>
      <c r="N30" s="691"/>
      <c r="O30" s="691"/>
      <c r="P30" s="691"/>
      <c r="Q30" s="694"/>
      <c r="R30" s="694"/>
      <c r="S30" s="694"/>
      <c r="T30" s="694"/>
      <c r="U30" s="694"/>
      <c r="V30" s="694"/>
      <c r="W30" s="694"/>
      <c r="X30" s="694"/>
      <c r="Y30" s="694"/>
      <c r="Z30" s="694"/>
      <c r="AA30" s="694"/>
      <c r="AB30" s="694"/>
      <c r="AC30" s="694"/>
      <c r="AD30" s="694"/>
      <c r="AE30" s="694"/>
      <c r="AF30" s="694"/>
      <c r="AG30" s="694"/>
      <c r="AH30" s="694"/>
      <c r="AI30" s="694"/>
      <c r="AJ30" s="694"/>
      <c r="AK30" s="694"/>
      <c r="AL30" s="694"/>
      <c r="AM30" s="694"/>
      <c r="AN30" s="694"/>
      <c r="AO30" s="694"/>
      <c r="AP30" s="694"/>
      <c r="AQ30" s="694"/>
      <c r="AR30" s="694"/>
      <c r="AS30" s="694"/>
      <c r="AT30" s="694"/>
      <c r="AU30" s="694"/>
      <c r="AV30" s="694"/>
      <c r="AW30" s="694"/>
      <c r="AX30" s="694"/>
      <c r="AY30" s="694"/>
      <c r="AZ30" s="694"/>
      <c r="BA30" s="694"/>
      <c r="BB30" s="694"/>
      <c r="BC30" s="694"/>
      <c r="BD30" s="694"/>
      <c r="BE30" s="694"/>
      <c r="BF30" s="694"/>
      <c r="BG30" s="694"/>
      <c r="BH30" s="694"/>
      <c r="BI30" s="694"/>
      <c r="BJ30" s="694"/>
      <c r="BK30" s="694"/>
      <c r="BL30" s="694"/>
      <c r="BM30" s="694"/>
      <c r="BN30" s="694"/>
      <c r="BO30" s="694"/>
      <c r="BP30" s="694"/>
      <c r="BQ30" s="694"/>
      <c r="BR30" s="694"/>
      <c r="BS30" s="694"/>
      <c r="BT30" s="694"/>
      <c r="BU30" s="694"/>
      <c r="BV30" s="694"/>
      <c r="BW30" s="694"/>
      <c r="BX30" s="694"/>
      <c r="BY30" s="694"/>
      <c r="BZ30" s="694"/>
      <c r="CA30" s="694"/>
      <c r="CB30" s="694"/>
      <c r="CC30" s="694"/>
      <c r="CD30" s="694"/>
      <c r="CE30" s="694"/>
      <c r="CF30" s="694"/>
      <c r="CG30" s="694"/>
      <c r="CH30" s="694"/>
      <c r="CI30" s="694"/>
      <c r="CJ30" s="694"/>
      <c r="CK30" s="694"/>
      <c r="CL30" s="694"/>
    </row>
    <row r="31" spans="1:90" s="131" customFormat="1" ht="63.75" customHeight="1">
      <c r="A31" s="691"/>
      <c r="B31" s="730"/>
      <c r="C31" s="367" t="s">
        <v>236</v>
      </c>
      <c r="D31" s="354">
        <v>1</v>
      </c>
      <c r="E31" s="354">
        <v>2</v>
      </c>
      <c r="F31" s="354">
        <v>2</v>
      </c>
      <c r="G31" s="354"/>
      <c r="H31" s="354"/>
      <c r="I31" s="354"/>
      <c r="J31" s="354"/>
      <c r="K31" s="354"/>
      <c r="L31" s="355"/>
      <c r="M31" s="356"/>
      <c r="N31" s="691"/>
      <c r="O31" s="691"/>
      <c r="P31" s="691"/>
      <c r="Q31" s="694"/>
      <c r="R31" s="694"/>
      <c r="S31" s="694"/>
      <c r="T31" s="694"/>
      <c r="U31" s="694"/>
      <c r="V31" s="694"/>
      <c r="W31" s="694"/>
      <c r="X31" s="694"/>
      <c r="Y31" s="694"/>
      <c r="Z31" s="694"/>
      <c r="AA31" s="694"/>
      <c r="AB31" s="694"/>
      <c r="AC31" s="694"/>
      <c r="AD31" s="694"/>
      <c r="AE31" s="694"/>
      <c r="AF31" s="694"/>
      <c r="AG31" s="694"/>
      <c r="AH31" s="694"/>
      <c r="AI31" s="694"/>
      <c r="AJ31" s="694"/>
      <c r="AK31" s="694"/>
      <c r="AL31" s="694"/>
      <c r="AM31" s="694"/>
      <c r="AN31" s="694"/>
      <c r="AO31" s="694"/>
      <c r="AP31" s="694"/>
      <c r="AQ31" s="694"/>
      <c r="AR31" s="694"/>
      <c r="AS31" s="694"/>
      <c r="AT31" s="694"/>
      <c r="AU31" s="694"/>
      <c r="AV31" s="694"/>
      <c r="AW31" s="694"/>
      <c r="AX31" s="694"/>
      <c r="AY31" s="694"/>
      <c r="AZ31" s="694"/>
      <c r="BA31" s="694"/>
      <c r="BB31" s="694"/>
      <c r="BC31" s="694"/>
      <c r="BD31" s="694"/>
      <c r="BE31" s="694"/>
      <c r="BF31" s="694"/>
      <c r="BG31" s="694"/>
      <c r="BH31" s="694"/>
      <c r="BI31" s="694"/>
      <c r="BJ31" s="694"/>
      <c r="BK31" s="694"/>
      <c r="BL31" s="694"/>
      <c r="BM31" s="694"/>
      <c r="BN31" s="694"/>
      <c r="BO31" s="694"/>
      <c r="BP31" s="694"/>
      <c r="BQ31" s="694"/>
      <c r="BR31" s="694"/>
      <c r="BS31" s="694"/>
      <c r="BT31" s="694"/>
      <c r="BU31" s="694"/>
      <c r="BV31" s="694"/>
      <c r="BW31" s="694"/>
      <c r="BX31" s="694"/>
      <c r="BY31" s="694"/>
      <c r="BZ31" s="694"/>
      <c r="CA31" s="694"/>
      <c r="CB31" s="694"/>
      <c r="CC31" s="694"/>
      <c r="CD31" s="694"/>
      <c r="CE31" s="694"/>
      <c r="CF31" s="694"/>
      <c r="CG31" s="694"/>
      <c r="CH31" s="694"/>
      <c r="CI31" s="694"/>
      <c r="CJ31" s="694"/>
      <c r="CK31" s="694"/>
      <c r="CL31" s="694"/>
    </row>
    <row r="32" spans="1:90" s="131" customFormat="1" ht="63.75" customHeight="1">
      <c r="A32" s="691"/>
      <c r="B32" s="730"/>
      <c r="C32" s="367" t="s">
        <v>237</v>
      </c>
      <c r="D32" s="354" t="s">
        <v>219</v>
      </c>
      <c r="E32" s="354">
        <v>2</v>
      </c>
      <c r="F32" s="354" t="s">
        <v>216</v>
      </c>
      <c r="G32" s="354">
        <v>2</v>
      </c>
      <c r="H32" s="354">
        <v>2</v>
      </c>
      <c r="I32" s="354">
        <v>2</v>
      </c>
      <c r="J32" s="354">
        <v>2</v>
      </c>
      <c r="K32" s="354">
        <v>2</v>
      </c>
      <c r="L32" s="355">
        <v>2</v>
      </c>
      <c r="M32" s="356"/>
      <c r="N32" s="691"/>
      <c r="O32" s="691"/>
      <c r="P32" s="691"/>
      <c r="Q32" s="694"/>
      <c r="R32" s="694"/>
      <c r="S32" s="694"/>
      <c r="T32" s="694"/>
      <c r="U32" s="694"/>
      <c r="V32" s="694"/>
      <c r="W32" s="694"/>
      <c r="X32" s="694"/>
      <c r="Y32" s="694"/>
      <c r="Z32" s="694"/>
      <c r="AA32" s="694"/>
      <c r="AB32" s="694"/>
      <c r="AC32" s="694"/>
      <c r="AD32" s="694"/>
      <c r="AE32" s="694"/>
      <c r="AF32" s="694"/>
      <c r="AG32" s="694"/>
      <c r="AH32" s="694"/>
      <c r="AI32" s="694"/>
      <c r="AJ32" s="694"/>
      <c r="AK32" s="694"/>
      <c r="AL32" s="694"/>
      <c r="AM32" s="694"/>
      <c r="AN32" s="694"/>
      <c r="AO32" s="694"/>
      <c r="AP32" s="694"/>
      <c r="AQ32" s="694"/>
      <c r="AR32" s="694"/>
      <c r="AS32" s="694"/>
      <c r="AT32" s="694"/>
      <c r="AU32" s="694"/>
      <c r="AV32" s="694"/>
      <c r="AW32" s="694"/>
      <c r="AX32" s="694"/>
      <c r="AY32" s="694"/>
      <c r="AZ32" s="694"/>
      <c r="BA32" s="694"/>
      <c r="BB32" s="694"/>
      <c r="BC32" s="694"/>
      <c r="BD32" s="694"/>
      <c r="BE32" s="694"/>
      <c r="BF32" s="694"/>
      <c r="BG32" s="694"/>
      <c r="BH32" s="694"/>
      <c r="BI32" s="694"/>
      <c r="BJ32" s="694"/>
      <c r="BK32" s="694"/>
      <c r="BL32" s="694"/>
      <c r="BM32" s="694"/>
      <c r="BN32" s="694"/>
      <c r="BO32" s="694"/>
      <c r="BP32" s="694"/>
      <c r="BQ32" s="694"/>
      <c r="BR32" s="694"/>
      <c r="BS32" s="694"/>
      <c r="BT32" s="694"/>
      <c r="BU32" s="694"/>
      <c r="BV32" s="694"/>
      <c r="BW32" s="694"/>
      <c r="BX32" s="694"/>
      <c r="BY32" s="694"/>
      <c r="BZ32" s="694"/>
      <c r="CA32" s="694"/>
      <c r="CB32" s="694"/>
      <c r="CC32" s="694"/>
      <c r="CD32" s="694"/>
      <c r="CE32" s="694"/>
      <c r="CF32" s="694"/>
      <c r="CG32" s="694"/>
      <c r="CH32" s="694"/>
      <c r="CI32" s="694"/>
      <c r="CJ32" s="694"/>
      <c r="CK32" s="694"/>
      <c r="CL32" s="694"/>
    </row>
    <row r="33" spans="1:90" s="131" customFormat="1" ht="63.75" customHeight="1">
      <c r="A33" s="691"/>
      <c r="B33" s="730"/>
      <c r="C33" s="368" t="s">
        <v>238</v>
      </c>
      <c r="D33" s="357" t="s">
        <v>216</v>
      </c>
      <c r="E33" s="357">
        <v>2</v>
      </c>
      <c r="F33" s="357">
        <v>2</v>
      </c>
      <c r="G33" s="357"/>
      <c r="H33" s="357"/>
      <c r="I33" s="357"/>
      <c r="J33" s="357"/>
      <c r="K33" s="357"/>
      <c r="L33" s="358"/>
      <c r="M33" s="359"/>
      <c r="N33" s="691"/>
      <c r="O33" s="691"/>
      <c r="P33" s="691"/>
      <c r="Q33" s="694"/>
      <c r="R33" s="694"/>
      <c r="S33" s="694"/>
      <c r="T33" s="694"/>
      <c r="U33" s="694"/>
      <c r="V33" s="694"/>
      <c r="W33" s="694"/>
      <c r="X33" s="694"/>
      <c r="Y33" s="694"/>
      <c r="Z33" s="694"/>
      <c r="AA33" s="694"/>
      <c r="AB33" s="694"/>
      <c r="AC33" s="694"/>
      <c r="AD33" s="694"/>
      <c r="AE33" s="694"/>
      <c r="AF33" s="694"/>
      <c r="AG33" s="694"/>
      <c r="AH33" s="694"/>
      <c r="AI33" s="694"/>
      <c r="AJ33" s="694"/>
      <c r="AK33" s="694"/>
      <c r="AL33" s="694"/>
      <c r="AM33" s="694"/>
      <c r="AN33" s="694"/>
      <c r="AO33" s="694"/>
      <c r="AP33" s="694"/>
      <c r="AQ33" s="694"/>
      <c r="AR33" s="694"/>
      <c r="AS33" s="694"/>
      <c r="AT33" s="694"/>
      <c r="AU33" s="694"/>
      <c r="AV33" s="694"/>
      <c r="AW33" s="694"/>
      <c r="AX33" s="694"/>
      <c r="AY33" s="694"/>
      <c r="AZ33" s="694"/>
      <c r="BA33" s="694"/>
      <c r="BB33" s="694"/>
      <c r="BC33" s="694"/>
      <c r="BD33" s="694"/>
      <c r="BE33" s="694"/>
      <c r="BF33" s="694"/>
      <c r="BG33" s="694"/>
      <c r="BH33" s="694"/>
      <c r="BI33" s="694"/>
      <c r="BJ33" s="694"/>
      <c r="BK33" s="694"/>
      <c r="BL33" s="694"/>
      <c r="BM33" s="694"/>
      <c r="BN33" s="694"/>
      <c r="BO33" s="694"/>
      <c r="BP33" s="694"/>
      <c r="BQ33" s="694"/>
      <c r="BR33" s="694"/>
      <c r="BS33" s="694"/>
      <c r="BT33" s="694"/>
      <c r="BU33" s="694"/>
      <c r="BV33" s="694"/>
      <c r="BW33" s="694"/>
      <c r="BX33" s="694"/>
      <c r="BY33" s="694"/>
      <c r="BZ33" s="694"/>
      <c r="CA33" s="694"/>
      <c r="CB33" s="694"/>
      <c r="CC33" s="694"/>
      <c r="CD33" s="694"/>
      <c r="CE33" s="694"/>
      <c r="CF33" s="694"/>
      <c r="CG33" s="694"/>
      <c r="CH33" s="694"/>
      <c r="CI33" s="694"/>
      <c r="CJ33" s="694"/>
      <c r="CK33" s="694"/>
      <c r="CL33" s="694"/>
    </row>
    <row r="34" spans="1:90" s="131" customFormat="1" ht="63.75" customHeight="1">
      <c r="A34" s="691"/>
      <c r="B34" s="730"/>
      <c r="C34" s="368" t="s">
        <v>239</v>
      </c>
      <c r="D34" s="357"/>
      <c r="E34" s="357"/>
      <c r="F34" s="357">
        <v>2</v>
      </c>
      <c r="G34" s="357">
        <v>2</v>
      </c>
      <c r="H34" s="357">
        <v>3</v>
      </c>
      <c r="I34" s="357"/>
      <c r="J34" s="357"/>
      <c r="K34" s="357">
        <v>2</v>
      </c>
      <c r="L34" s="358"/>
      <c r="M34" s="359">
        <v>1</v>
      </c>
      <c r="N34" s="691"/>
      <c r="O34" s="691"/>
      <c r="P34" s="691"/>
      <c r="Q34" s="694"/>
      <c r="R34" s="694"/>
      <c r="S34" s="694"/>
      <c r="T34" s="694"/>
      <c r="U34" s="694"/>
      <c r="V34" s="694"/>
      <c r="W34" s="694"/>
      <c r="X34" s="694"/>
      <c r="Y34" s="694"/>
      <c r="Z34" s="694"/>
      <c r="AA34" s="694"/>
      <c r="AB34" s="694"/>
      <c r="AC34" s="694"/>
      <c r="AD34" s="694"/>
      <c r="AE34" s="694"/>
      <c r="AF34" s="694"/>
      <c r="AG34" s="694"/>
      <c r="AH34" s="694"/>
      <c r="AI34" s="694"/>
      <c r="AJ34" s="694"/>
      <c r="AK34" s="694"/>
      <c r="AL34" s="694"/>
      <c r="AM34" s="694"/>
      <c r="AN34" s="694"/>
      <c r="AO34" s="694"/>
      <c r="AP34" s="694"/>
      <c r="AQ34" s="694"/>
      <c r="AR34" s="694"/>
      <c r="AS34" s="694"/>
      <c r="AT34" s="694"/>
      <c r="AU34" s="694"/>
      <c r="AV34" s="694"/>
      <c r="AW34" s="694"/>
      <c r="AX34" s="694"/>
      <c r="AY34" s="694"/>
      <c r="AZ34" s="694"/>
      <c r="BA34" s="694"/>
      <c r="BB34" s="694"/>
      <c r="BC34" s="694"/>
      <c r="BD34" s="694"/>
      <c r="BE34" s="694"/>
      <c r="BF34" s="694"/>
      <c r="BG34" s="694"/>
      <c r="BH34" s="694"/>
      <c r="BI34" s="694"/>
      <c r="BJ34" s="694"/>
      <c r="BK34" s="694"/>
      <c r="BL34" s="694"/>
      <c r="BM34" s="694"/>
      <c r="BN34" s="694"/>
      <c r="BO34" s="694"/>
      <c r="BP34" s="694"/>
      <c r="BQ34" s="694"/>
      <c r="BR34" s="694"/>
      <c r="BS34" s="694"/>
      <c r="BT34" s="694"/>
      <c r="BU34" s="694"/>
      <c r="BV34" s="694"/>
      <c r="BW34" s="694"/>
      <c r="BX34" s="694"/>
      <c r="BY34" s="694"/>
      <c r="BZ34" s="694"/>
      <c r="CA34" s="694"/>
      <c r="CB34" s="694"/>
      <c r="CC34" s="694"/>
      <c r="CD34" s="694"/>
      <c r="CE34" s="694"/>
      <c r="CF34" s="694"/>
      <c r="CG34" s="694"/>
      <c r="CH34" s="694"/>
      <c r="CI34" s="694"/>
      <c r="CJ34" s="694"/>
      <c r="CK34" s="694"/>
      <c r="CL34" s="694"/>
    </row>
    <row r="35" spans="1:90" s="131" customFormat="1" ht="63.75" customHeight="1">
      <c r="A35" s="691"/>
      <c r="B35" s="730"/>
      <c r="C35" s="368" t="s">
        <v>240</v>
      </c>
      <c r="D35" s="357"/>
      <c r="E35" s="357"/>
      <c r="F35" s="357"/>
      <c r="G35" s="357">
        <v>2</v>
      </c>
      <c r="H35" s="357"/>
      <c r="I35" s="357"/>
      <c r="J35" s="357"/>
      <c r="K35" s="357"/>
      <c r="L35" s="358"/>
      <c r="M35" s="359">
        <v>1</v>
      </c>
      <c r="N35" s="691"/>
      <c r="O35" s="691"/>
      <c r="P35" s="691"/>
      <c r="Q35" s="694"/>
      <c r="R35" s="694"/>
      <c r="S35" s="694"/>
      <c r="T35" s="694"/>
      <c r="U35" s="694"/>
      <c r="V35" s="694"/>
      <c r="W35" s="694"/>
      <c r="X35" s="694"/>
      <c r="Y35" s="694"/>
      <c r="Z35" s="694"/>
      <c r="AA35" s="694"/>
      <c r="AB35" s="694"/>
      <c r="AC35" s="694"/>
      <c r="AD35" s="694"/>
      <c r="AE35" s="694"/>
      <c r="AF35" s="694"/>
      <c r="AG35" s="694"/>
      <c r="AH35" s="694"/>
      <c r="AI35" s="694"/>
      <c r="AJ35" s="694"/>
      <c r="AK35" s="694"/>
      <c r="AL35" s="694"/>
      <c r="AM35" s="694"/>
      <c r="AN35" s="694"/>
      <c r="AO35" s="694"/>
      <c r="AP35" s="694"/>
      <c r="AQ35" s="694"/>
      <c r="AR35" s="694"/>
      <c r="AS35" s="694"/>
      <c r="AT35" s="694"/>
      <c r="AU35" s="694"/>
      <c r="AV35" s="694"/>
      <c r="AW35" s="694"/>
      <c r="AX35" s="694"/>
      <c r="AY35" s="694"/>
      <c r="AZ35" s="694"/>
      <c r="BA35" s="694"/>
      <c r="BB35" s="694"/>
      <c r="BC35" s="694"/>
      <c r="BD35" s="694"/>
      <c r="BE35" s="694"/>
      <c r="BF35" s="694"/>
      <c r="BG35" s="694"/>
      <c r="BH35" s="694"/>
      <c r="BI35" s="694"/>
      <c r="BJ35" s="694"/>
      <c r="BK35" s="694"/>
      <c r="BL35" s="694"/>
      <c r="BM35" s="694"/>
      <c r="BN35" s="694"/>
      <c r="BO35" s="694"/>
      <c r="BP35" s="694"/>
      <c r="BQ35" s="694"/>
      <c r="BR35" s="694"/>
      <c r="BS35" s="694"/>
      <c r="BT35" s="694"/>
      <c r="BU35" s="694"/>
      <c r="BV35" s="694"/>
      <c r="BW35" s="694"/>
      <c r="BX35" s="694"/>
      <c r="BY35" s="694"/>
      <c r="BZ35" s="694"/>
      <c r="CA35" s="694"/>
      <c r="CB35" s="694"/>
      <c r="CC35" s="694"/>
      <c r="CD35" s="694"/>
      <c r="CE35" s="694"/>
      <c r="CF35" s="694"/>
      <c r="CG35" s="694"/>
      <c r="CH35" s="694"/>
      <c r="CI35" s="694"/>
      <c r="CJ35" s="694"/>
      <c r="CK35" s="694"/>
      <c r="CL35" s="694"/>
    </row>
    <row r="36" spans="1:90" s="131" customFormat="1" ht="63.75" customHeight="1">
      <c r="A36" s="691"/>
      <c r="B36" s="730"/>
      <c r="C36" s="367" t="s">
        <v>241</v>
      </c>
      <c r="D36" s="354" t="s">
        <v>219</v>
      </c>
      <c r="E36" s="354">
        <v>2</v>
      </c>
      <c r="F36" s="354">
        <v>2</v>
      </c>
      <c r="G36" s="354"/>
      <c r="H36" s="354"/>
      <c r="I36" s="354"/>
      <c r="J36" s="354"/>
      <c r="K36" s="354">
        <v>1</v>
      </c>
      <c r="L36" s="355"/>
      <c r="M36" s="356">
        <v>3</v>
      </c>
      <c r="N36" s="691"/>
      <c r="O36" s="691"/>
      <c r="P36" s="691"/>
      <c r="Q36" s="694"/>
      <c r="R36" s="694"/>
      <c r="S36" s="694"/>
      <c r="T36" s="694"/>
      <c r="U36" s="694"/>
      <c r="V36" s="694"/>
      <c r="W36" s="694"/>
      <c r="X36" s="694"/>
      <c r="Y36" s="694"/>
      <c r="Z36" s="694"/>
      <c r="AA36" s="694"/>
      <c r="AB36" s="694"/>
      <c r="AC36" s="694"/>
      <c r="AD36" s="694"/>
      <c r="AE36" s="694"/>
      <c r="AF36" s="694"/>
      <c r="AG36" s="694"/>
      <c r="AH36" s="694"/>
      <c r="AI36" s="694"/>
      <c r="AJ36" s="694"/>
      <c r="AK36" s="694"/>
      <c r="AL36" s="694"/>
      <c r="AM36" s="694"/>
      <c r="AN36" s="694"/>
      <c r="AO36" s="694"/>
      <c r="AP36" s="694"/>
      <c r="AQ36" s="694"/>
      <c r="AR36" s="694"/>
      <c r="AS36" s="694"/>
      <c r="AT36" s="694"/>
      <c r="AU36" s="694"/>
      <c r="AV36" s="694"/>
      <c r="AW36" s="694"/>
      <c r="AX36" s="694"/>
      <c r="AY36" s="694"/>
      <c r="AZ36" s="694"/>
      <c r="BA36" s="694"/>
      <c r="BB36" s="694"/>
      <c r="BC36" s="694"/>
      <c r="BD36" s="694"/>
      <c r="BE36" s="694"/>
      <c r="BF36" s="694"/>
      <c r="BG36" s="694"/>
      <c r="BH36" s="694"/>
      <c r="BI36" s="694"/>
      <c r="BJ36" s="694"/>
      <c r="BK36" s="694"/>
      <c r="BL36" s="694"/>
      <c r="BM36" s="694"/>
      <c r="BN36" s="694"/>
      <c r="BO36" s="694"/>
      <c r="BP36" s="694"/>
      <c r="BQ36" s="694"/>
      <c r="BR36" s="694"/>
      <c r="BS36" s="694"/>
      <c r="BT36" s="694"/>
      <c r="BU36" s="694"/>
      <c r="BV36" s="694"/>
      <c r="BW36" s="694"/>
      <c r="BX36" s="694"/>
      <c r="BY36" s="694"/>
      <c r="BZ36" s="694"/>
      <c r="CA36" s="694"/>
      <c r="CB36" s="694"/>
      <c r="CC36" s="694"/>
      <c r="CD36" s="694"/>
      <c r="CE36" s="694"/>
      <c r="CF36" s="694"/>
      <c r="CG36" s="694"/>
      <c r="CH36" s="694"/>
      <c r="CI36" s="694"/>
      <c r="CJ36" s="694"/>
      <c r="CK36" s="694"/>
      <c r="CL36" s="694"/>
    </row>
    <row r="37" spans="1:90" s="131" customFormat="1" ht="63.75" customHeight="1">
      <c r="A37" s="691"/>
      <c r="B37" s="730"/>
      <c r="C37" s="367" t="s">
        <v>242</v>
      </c>
      <c r="D37" s="354">
        <v>4</v>
      </c>
      <c r="E37" s="354">
        <v>3</v>
      </c>
      <c r="F37" s="354">
        <v>4</v>
      </c>
      <c r="G37" s="354">
        <v>3</v>
      </c>
      <c r="H37" s="354"/>
      <c r="I37" s="354"/>
      <c r="J37" s="354"/>
      <c r="K37" s="354">
        <v>1</v>
      </c>
      <c r="L37" s="355"/>
      <c r="M37" s="356">
        <v>3</v>
      </c>
      <c r="N37" s="691"/>
      <c r="O37" s="691"/>
      <c r="P37" s="691"/>
      <c r="Q37" s="694"/>
      <c r="R37" s="694"/>
      <c r="S37" s="694"/>
      <c r="T37" s="694"/>
      <c r="U37" s="694"/>
      <c r="V37" s="694"/>
      <c r="W37" s="694"/>
      <c r="X37" s="694"/>
      <c r="Y37" s="694"/>
      <c r="Z37" s="694"/>
      <c r="AA37" s="694"/>
      <c r="AB37" s="694"/>
      <c r="AC37" s="694"/>
      <c r="AD37" s="694"/>
      <c r="AE37" s="694"/>
      <c r="AF37" s="694"/>
      <c r="AG37" s="694"/>
      <c r="AH37" s="694"/>
      <c r="AI37" s="694"/>
      <c r="AJ37" s="694"/>
      <c r="AK37" s="694"/>
      <c r="AL37" s="694"/>
      <c r="AM37" s="694"/>
      <c r="AN37" s="694"/>
      <c r="AO37" s="694"/>
      <c r="AP37" s="694"/>
      <c r="AQ37" s="694"/>
      <c r="AR37" s="694"/>
      <c r="AS37" s="694"/>
      <c r="AT37" s="694"/>
      <c r="AU37" s="694"/>
      <c r="AV37" s="694"/>
      <c r="AW37" s="694"/>
      <c r="AX37" s="694"/>
      <c r="AY37" s="694"/>
      <c r="AZ37" s="694"/>
      <c r="BA37" s="694"/>
      <c r="BB37" s="694"/>
      <c r="BC37" s="694"/>
      <c r="BD37" s="694"/>
      <c r="BE37" s="694"/>
      <c r="BF37" s="694"/>
      <c r="BG37" s="694"/>
      <c r="BH37" s="694"/>
      <c r="BI37" s="694"/>
      <c r="BJ37" s="694"/>
      <c r="BK37" s="694"/>
      <c r="BL37" s="694"/>
      <c r="BM37" s="694"/>
      <c r="BN37" s="694"/>
      <c r="BO37" s="694"/>
      <c r="BP37" s="694"/>
      <c r="BQ37" s="694"/>
      <c r="BR37" s="694"/>
      <c r="BS37" s="694"/>
      <c r="BT37" s="694"/>
      <c r="BU37" s="694"/>
      <c r="BV37" s="694"/>
      <c r="BW37" s="694"/>
      <c r="BX37" s="694"/>
      <c r="BY37" s="694"/>
      <c r="BZ37" s="694"/>
      <c r="CA37" s="694"/>
      <c r="CB37" s="694"/>
      <c r="CC37" s="694"/>
      <c r="CD37" s="694"/>
      <c r="CE37" s="694"/>
      <c r="CF37" s="694"/>
      <c r="CG37" s="694"/>
      <c r="CH37" s="694"/>
      <c r="CI37" s="694"/>
      <c r="CJ37" s="694"/>
      <c r="CK37" s="694"/>
      <c r="CL37" s="694"/>
    </row>
    <row r="38" spans="1:90" s="131" customFormat="1" ht="63.75" customHeight="1">
      <c r="A38" s="691"/>
      <c r="B38" s="730"/>
      <c r="C38" s="367" t="s">
        <v>243</v>
      </c>
      <c r="D38" s="354" t="s">
        <v>219</v>
      </c>
      <c r="E38" s="354" t="s">
        <v>219</v>
      </c>
      <c r="F38" s="354"/>
      <c r="G38" s="354">
        <v>3</v>
      </c>
      <c r="H38" s="354">
        <v>3</v>
      </c>
      <c r="I38" s="354" t="s">
        <v>216</v>
      </c>
      <c r="J38" s="354"/>
      <c r="K38" s="354"/>
      <c r="L38" s="355">
        <v>3</v>
      </c>
      <c r="M38" s="356"/>
      <c r="N38" s="691"/>
      <c r="O38" s="691"/>
      <c r="P38" s="691"/>
      <c r="Q38" s="694"/>
      <c r="R38" s="694"/>
      <c r="S38" s="694"/>
      <c r="T38" s="694"/>
      <c r="U38" s="694"/>
      <c r="V38" s="694"/>
      <c r="W38" s="694"/>
      <c r="X38" s="694"/>
      <c r="Y38" s="694"/>
      <c r="Z38" s="694"/>
      <c r="AA38" s="694"/>
      <c r="AB38" s="694"/>
      <c r="AC38" s="694"/>
      <c r="AD38" s="694"/>
      <c r="AE38" s="694"/>
      <c r="AF38" s="694"/>
      <c r="AG38" s="694"/>
      <c r="AH38" s="694"/>
      <c r="AI38" s="694"/>
      <c r="AJ38" s="694"/>
      <c r="AK38" s="694"/>
      <c r="AL38" s="694"/>
      <c r="AM38" s="694"/>
      <c r="AN38" s="694"/>
      <c r="AO38" s="694"/>
      <c r="AP38" s="694"/>
      <c r="AQ38" s="694"/>
      <c r="AR38" s="694"/>
      <c r="AS38" s="694"/>
      <c r="AT38" s="694"/>
      <c r="AU38" s="694"/>
      <c r="AV38" s="694"/>
      <c r="AW38" s="694"/>
      <c r="AX38" s="694"/>
      <c r="AY38" s="694"/>
      <c r="AZ38" s="694"/>
      <c r="BA38" s="694"/>
      <c r="BB38" s="694"/>
      <c r="BC38" s="694"/>
      <c r="BD38" s="694"/>
      <c r="BE38" s="694"/>
      <c r="BF38" s="694"/>
      <c r="BG38" s="694"/>
      <c r="BH38" s="694"/>
      <c r="BI38" s="694"/>
      <c r="BJ38" s="694"/>
      <c r="BK38" s="694"/>
      <c r="BL38" s="694"/>
      <c r="BM38" s="694"/>
      <c r="BN38" s="694"/>
      <c r="BO38" s="694"/>
      <c r="BP38" s="694"/>
      <c r="BQ38" s="694"/>
      <c r="BR38" s="694"/>
      <c r="BS38" s="694"/>
      <c r="BT38" s="694"/>
      <c r="BU38" s="694"/>
      <c r="BV38" s="694"/>
      <c r="BW38" s="694"/>
      <c r="BX38" s="694"/>
      <c r="BY38" s="694"/>
      <c r="BZ38" s="694"/>
      <c r="CA38" s="694"/>
      <c r="CB38" s="694"/>
      <c r="CC38" s="694"/>
      <c r="CD38" s="694"/>
      <c r="CE38" s="694"/>
      <c r="CF38" s="694"/>
      <c r="CG38" s="694"/>
      <c r="CH38" s="694"/>
      <c r="CI38" s="694"/>
      <c r="CJ38" s="694"/>
      <c r="CK38" s="694"/>
      <c r="CL38" s="694"/>
    </row>
    <row r="39" spans="1:90" s="131" customFormat="1" ht="63.75" customHeight="1">
      <c r="A39" s="691"/>
      <c r="B39" s="730"/>
      <c r="C39" s="369" t="s">
        <v>244</v>
      </c>
      <c r="D39" s="360">
        <v>4</v>
      </c>
      <c r="E39" s="360">
        <v>3</v>
      </c>
      <c r="F39" s="360">
        <v>3</v>
      </c>
      <c r="G39" s="360">
        <v>3</v>
      </c>
      <c r="H39" s="360">
        <v>1</v>
      </c>
      <c r="I39" s="360"/>
      <c r="J39" s="360"/>
      <c r="K39" s="360"/>
      <c r="L39" s="361">
        <v>2</v>
      </c>
      <c r="M39" s="362"/>
      <c r="N39" s="691"/>
      <c r="O39" s="691"/>
      <c r="P39" s="691"/>
      <c r="Q39" s="694"/>
      <c r="R39" s="694"/>
      <c r="S39" s="694"/>
      <c r="T39" s="694"/>
      <c r="U39" s="694"/>
      <c r="V39" s="694"/>
      <c r="W39" s="694"/>
      <c r="X39" s="694"/>
      <c r="Y39" s="694"/>
      <c r="Z39" s="694"/>
      <c r="AA39" s="694"/>
      <c r="AB39" s="694"/>
      <c r="AC39" s="694"/>
      <c r="AD39" s="694"/>
      <c r="AE39" s="694"/>
      <c r="AF39" s="694"/>
      <c r="AG39" s="694"/>
      <c r="AH39" s="694"/>
      <c r="AI39" s="694"/>
      <c r="AJ39" s="694"/>
      <c r="AK39" s="694"/>
      <c r="AL39" s="694"/>
      <c r="AM39" s="694"/>
      <c r="AN39" s="694"/>
      <c r="AO39" s="694"/>
      <c r="AP39" s="694"/>
      <c r="AQ39" s="694"/>
      <c r="AR39" s="694"/>
      <c r="AS39" s="694"/>
      <c r="AT39" s="694"/>
      <c r="AU39" s="694"/>
      <c r="AV39" s="694"/>
      <c r="AW39" s="694"/>
      <c r="AX39" s="694"/>
      <c r="AY39" s="694"/>
      <c r="AZ39" s="694"/>
      <c r="BA39" s="694"/>
      <c r="BB39" s="694"/>
      <c r="BC39" s="694"/>
      <c r="BD39" s="694"/>
      <c r="BE39" s="694"/>
      <c r="BF39" s="694"/>
      <c r="BG39" s="694"/>
      <c r="BH39" s="694"/>
      <c r="BI39" s="694"/>
      <c r="BJ39" s="694"/>
      <c r="BK39" s="694"/>
      <c r="BL39" s="694"/>
      <c r="BM39" s="694"/>
      <c r="BN39" s="694"/>
      <c r="BO39" s="694"/>
      <c r="BP39" s="694"/>
      <c r="BQ39" s="694"/>
      <c r="BR39" s="694"/>
      <c r="BS39" s="694"/>
      <c r="BT39" s="694"/>
      <c r="BU39" s="694"/>
      <c r="BV39" s="694"/>
      <c r="BW39" s="694"/>
      <c r="BX39" s="694"/>
      <c r="BY39" s="694"/>
      <c r="BZ39" s="694"/>
      <c r="CA39" s="694"/>
      <c r="CB39" s="694"/>
      <c r="CC39" s="694"/>
      <c r="CD39" s="694"/>
      <c r="CE39" s="694"/>
      <c r="CF39" s="694"/>
      <c r="CG39" s="694"/>
      <c r="CH39" s="694"/>
      <c r="CI39" s="694"/>
      <c r="CJ39" s="694"/>
      <c r="CK39" s="694"/>
      <c r="CL39" s="694"/>
    </row>
    <row r="40" spans="1:90" s="131" customFormat="1" ht="63.75" customHeight="1">
      <c r="A40" s="691"/>
      <c r="B40" s="730"/>
      <c r="C40" s="369" t="s">
        <v>245</v>
      </c>
      <c r="D40" s="360"/>
      <c r="E40" s="360"/>
      <c r="F40" s="360"/>
      <c r="G40" s="360"/>
      <c r="H40" s="360">
        <v>1</v>
      </c>
      <c r="I40" s="360"/>
      <c r="J40" s="360"/>
      <c r="K40" s="360"/>
      <c r="L40" s="361"/>
      <c r="M40" s="362"/>
      <c r="N40" s="691"/>
      <c r="O40" s="691"/>
      <c r="P40" s="691"/>
      <c r="Q40" s="694"/>
      <c r="R40" s="694"/>
      <c r="S40" s="694"/>
      <c r="T40" s="694"/>
      <c r="U40" s="694"/>
      <c r="V40" s="694"/>
      <c r="W40" s="694"/>
      <c r="X40" s="694"/>
      <c r="Y40" s="694"/>
      <c r="Z40" s="694"/>
      <c r="AA40" s="694"/>
      <c r="AB40" s="694"/>
      <c r="AC40" s="694"/>
      <c r="AD40" s="694"/>
      <c r="AE40" s="694"/>
      <c r="AF40" s="694"/>
      <c r="AG40" s="694"/>
      <c r="AH40" s="694"/>
      <c r="AI40" s="694"/>
      <c r="AJ40" s="694"/>
      <c r="AK40" s="694"/>
      <c r="AL40" s="694"/>
      <c r="AM40" s="694"/>
      <c r="AN40" s="694"/>
      <c r="AO40" s="694"/>
      <c r="AP40" s="694"/>
      <c r="AQ40" s="694"/>
      <c r="AR40" s="694"/>
      <c r="AS40" s="694"/>
      <c r="AT40" s="694"/>
      <c r="AU40" s="694"/>
      <c r="AV40" s="694"/>
      <c r="AW40" s="694"/>
      <c r="AX40" s="694"/>
      <c r="AY40" s="694"/>
      <c r="AZ40" s="694"/>
      <c r="BA40" s="694"/>
      <c r="BB40" s="694"/>
      <c r="BC40" s="694"/>
      <c r="BD40" s="694"/>
      <c r="BE40" s="694"/>
      <c r="BF40" s="694"/>
      <c r="BG40" s="694"/>
      <c r="BH40" s="694"/>
      <c r="BI40" s="694"/>
      <c r="BJ40" s="694"/>
      <c r="BK40" s="694"/>
      <c r="BL40" s="694"/>
      <c r="BM40" s="694"/>
      <c r="BN40" s="694"/>
      <c r="BO40" s="694"/>
      <c r="BP40" s="694"/>
      <c r="BQ40" s="694"/>
      <c r="BR40" s="694"/>
      <c r="BS40" s="694"/>
      <c r="BT40" s="694"/>
      <c r="BU40" s="694"/>
      <c r="BV40" s="694"/>
      <c r="BW40" s="694"/>
      <c r="BX40" s="694"/>
      <c r="BY40" s="694"/>
      <c r="BZ40" s="694"/>
      <c r="CA40" s="694"/>
      <c r="CB40" s="694"/>
      <c r="CC40" s="694"/>
      <c r="CD40" s="694"/>
      <c r="CE40" s="694"/>
      <c r="CF40" s="694"/>
      <c r="CG40" s="694"/>
      <c r="CH40" s="694"/>
      <c r="CI40" s="694"/>
      <c r="CJ40" s="694"/>
      <c r="CK40" s="694"/>
      <c r="CL40" s="694"/>
    </row>
    <row r="41" spans="1:90" s="131" customFormat="1" ht="63.75" customHeight="1">
      <c r="A41" s="691"/>
      <c r="B41" s="730"/>
      <c r="C41" s="369" t="s">
        <v>246</v>
      </c>
      <c r="D41" s="360"/>
      <c r="E41" s="360">
        <v>2</v>
      </c>
      <c r="F41" s="360"/>
      <c r="G41" s="360">
        <v>2</v>
      </c>
      <c r="H41" s="360">
        <v>1</v>
      </c>
      <c r="I41" s="360"/>
      <c r="J41" s="360"/>
      <c r="K41" s="360"/>
      <c r="L41" s="361">
        <v>2</v>
      </c>
      <c r="M41" s="362"/>
      <c r="N41" s="691"/>
      <c r="O41" s="691"/>
      <c r="P41" s="691"/>
      <c r="Q41" s="694"/>
      <c r="R41" s="694"/>
      <c r="S41" s="694"/>
      <c r="T41" s="694"/>
      <c r="U41" s="694"/>
      <c r="V41" s="694"/>
      <c r="W41" s="694"/>
      <c r="X41" s="694"/>
      <c r="Y41" s="694"/>
      <c r="Z41" s="694"/>
      <c r="AA41" s="694"/>
      <c r="AB41" s="694"/>
      <c r="AC41" s="694"/>
      <c r="AD41" s="694"/>
      <c r="AE41" s="694"/>
      <c r="AF41" s="694"/>
      <c r="AG41" s="694"/>
      <c r="AH41" s="694"/>
      <c r="AI41" s="694"/>
      <c r="AJ41" s="694"/>
      <c r="AK41" s="694"/>
      <c r="AL41" s="694"/>
      <c r="AM41" s="694"/>
      <c r="AN41" s="694"/>
      <c r="AO41" s="694"/>
      <c r="AP41" s="694"/>
      <c r="AQ41" s="694"/>
      <c r="AR41" s="694"/>
      <c r="AS41" s="694"/>
      <c r="AT41" s="694"/>
      <c r="AU41" s="694"/>
      <c r="AV41" s="694"/>
      <c r="AW41" s="694"/>
      <c r="AX41" s="694"/>
      <c r="AY41" s="694"/>
      <c r="AZ41" s="694"/>
      <c r="BA41" s="694"/>
      <c r="BB41" s="694"/>
      <c r="BC41" s="694"/>
      <c r="BD41" s="694"/>
      <c r="BE41" s="694"/>
      <c r="BF41" s="694"/>
      <c r="BG41" s="694"/>
      <c r="BH41" s="694"/>
      <c r="BI41" s="694"/>
      <c r="BJ41" s="694"/>
      <c r="BK41" s="694"/>
      <c r="BL41" s="694"/>
      <c r="BM41" s="694"/>
      <c r="BN41" s="694"/>
      <c r="BO41" s="694"/>
      <c r="BP41" s="694"/>
      <c r="BQ41" s="694"/>
      <c r="BR41" s="694"/>
      <c r="BS41" s="694"/>
      <c r="BT41" s="694"/>
      <c r="BU41" s="694"/>
      <c r="BV41" s="694"/>
      <c r="BW41" s="694"/>
      <c r="BX41" s="694"/>
      <c r="BY41" s="694"/>
      <c r="BZ41" s="694"/>
      <c r="CA41" s="694"/>
      <c r="CB41" s="694"/>
      <c r="CC41" s="694"/>
      <c r="CD41" s="694"/>
      <c r="CE41" s="694"/>
      <c r="CF41" s="694"/>
      <c r="CG41" s="694"/>
      <c r="CH41" s="694"/>
      <c r="CI41" s="694"/>
      <c r="CJ41" s="694"/>
      <c r="CK41" s="694"/>
      <c r="CL41" s="694"/>
    </row>
    <row r="42" spans="1:90" s="131" customFormat="1" ht="63.75" customHeight="1" thickBot="1">
      <c r="A42" s="691"/>
      <c r="B42" s="730"/>
      <c r="C42" s="370" t="s">
        <v>247</v>
      </c>
      <c r="D42" s="363" t="s">
        <v>219</v>
      </c>
      <c r="E42" s="363" t="s">
        <v>219</v>
      </c>
      <c r="F42" s="363" t="s">
        <v>219</v>
      </c>
      <c r="G42" s="363">
        <v>3</v>
      </c>
      <c r="H42" s="363">
        <v>3</v>
      </c>
      <c r="I42" s="363">
        <v>3</v>
      </c>
      <c r="J42" s="363" t="s">
        <v>216</v>
      </c>
      <c r="K42" s="363">
        <v>3</v>
      </c>
      <c r="L42" s="364">
        <v>3</v>
      </c>
      <c r="M42" s="365"/>
      <c r="N42" s="691"/>
      <c r="O42" s="691"/>
      <c r="P42" s="691"/>
      <c r="Q42" s="694"/>
      <c r="R42" s="694"/>
      <c r="S42" s="694"/>
      <c r="T42" s="694"/>
      <c r="U42" s="694"/>
      <c r="V42" s="694"/>
      <c r="W42" s="694"/>
      <c r="X42" s="694"/>
      <c r="Y42" s="694"/>
      <c r="Z42" s="694"/>
      <c r="AA42" s="694"/>
      <c r="AB42" s="694"/>
      <c r="AC42" s="694"/>
      <c r="AD42" s="694"/>
      <c r="AE42" s="694"/>
      <c r="AF42" s="694"/>
      <c r="AG42" s="694"/>
      <c r="AH42" s="694"/>
      <c r="AI42" s="694"/>
      <c r="AJ42" s="694"/>
      <c r="AK42" s="694"/>
      <c r="AL42" s="694"/>
      <c r="AM42" s="694"/>
      <c r="AN42" s="694"/>
      <c r="AO42" s="694"/>
      <c r="AP42" s="694"/>
      <c r="AQ42" s="694"/>
      <c r="AR42" s="694"/>
      <c r="AS42" s="694"/>
      <c r="AT42" s="694"/>
      <c r="AU42" s="694"/>
      <c r="AV42" s="694"/>
      <c r="AW42" s="694"/>
      <c r="AX42" s="694"/>
      <c r="AY42" s="694"/>
      <c r="AZ42" s="694"/>
      <c r="BA42" s="694"/>
      <c r="BB42" s="694"/>
      <c r="BC42" s="694"/>
      <c r="BD42" s="694"/>
      <c r="BE42" s="694"/>
      <c r="BF42" s="694"/>
      <c r="BG42" s="694"/>
      <c r="BH42" s="694"/>
      <c r="BI42" s="694"/>
      <c r="BJ42" s="694"/>
      <c r="BK42" s="694"/>
      <c r="BL42" s="694"/>
      <c r="BM42" s="694"/>
      <c r="BN42" s="694"/>
      <c r="BO42" s="694"/>
      <c r="BP42" s="694"/>
      <c r="BQ42" s="694"/>
      <c r="BR42" s="694"/>
      <c r="BS42" s="694"/>
      <c r="BT42" s="694"/>
      <c r="BU42" s="694"/>
      <c r="BV42" s="694"/>
      <c r="BW42" s="694"/>
      <c r="BX42" s="694"/>
      <c r="BY42" s="694"/>
      <c r="BZ42" s="694"/>
      <c r="CA42" s="694"/>
      <c r="CB42" s="694"/>
      <c r="CC42" s="694"/>
      <c r="CD42" s="694"/>
      <c r="CE42" s="694"/>
      <c r="CF42" s="694"/>
      <c r="CG42" s="694"/>
      <c r="CH42" s="694"/>
      <c r="CI42" s="694"/>
      <c r="CJ42" s="694"/>
      <c r="CK42" s="694"/>
      <c r="CL42" s="694"/>
    </row>
    <row r="43" spans="1:16" s="601" customFormat="1" ht="15">
      <c r="A43" s="46"/>
      <c r="B43" s="46"/>
      <c r="C43" s="46"/>
      <c r="D43" s="46"/>
      <c r="E43" s="46"/>
      <c r="F43" s="46"/>
      <c r="G43" s="46"/>
      <c r="H43" s="46"/>
      <c r="I43" s="46"/>
      <c r="J43" s="46"/>
      <c r="K43" s="46"/>
      <c r="L43" s="46"/>
      <c r="M43" s="46"/>
      <c r="N43" s="46"/>
      <c r="O43" s="46"/>
      <c r="P43" s="46"/>
    </row>
    <row r="44" spans="1:16" s="601" customFormat="1" ht="15">
      <c r="A44" s="46"/>
      <c r="B44" s="46"/>
      <c r="C44" s="46"/>
      <c r="D44" s="46"/>
      <c r="E44" s="46"/>
      <c r="F44" s="46"/>
      <c r="G44" s="46"/>
      <c r="H44" s="46"/>
      <c r="I44" s="46"/>
      <c r="J44" s="46"/>
      <c r="K44" s="46"/>
      <c r="L44" s="46"/>
      <c r="M44" s="46"/>
      <c r="N44" s="46"/>
      <c r="O44" s="46"/>
      <c r="P44" s="46"/>
    </row>
    <row r="45" spans="1:16" s="601" customFormat="1" ht="15">
      <c r="A45" s="46"/>
      <c r="B45" s="46"/>
      <c r="C45" s="46"/>
      <c r="D45" s="46"/>
      <c r="E45" s="46"/>
      <c r="F45" s="46"/>
      <c r="G45" s="46"/>
      <c r="H45" s="46"/>
      <c r="I45" s="46"/>
      <c r="J45" s="46"/>
      <c r="K45" s="46"/>
      <c r="L45" s="46"/>
      <c r="M45" s="46"/>
      <c r="N45" s="46"/>
      <c r="O45" s="46"/>
      <c r="P45" s="46"/>
    </row>
    <row r="46" s="601" customFormat="1" ht="15"/>
    <row r="47" s="601" customFormat="1" ht="15"/>
    <row r="48" s="601" customFormat="1" ht="15"/>
    <row r="49" s="601" customFormat="1" ht="15"/>
    <row r="50" s="601" customFormat="1" ht="15"/>
    <row r="51" s="601" customFormat="1" ht="15"/>
    <row r="52" s="601" customFormat="1" ht="15"/>
    <row r="53" s="601" customFormat="1" ht="15"/>
    <row r="54" s="601" customFormat="1" ht="15"/>
    <row r="55" s="601" customFormat="1" ht="15"/>
    <row r="56" s="601" customFormat="1" ht="15"/>
    <row r="57" s="601" customFormat="1" ht="15"/>
    <row r="58" s="601" customFormat="1" ht="15"/>
    <row r="59" s="601" customFormat="1" ht="15"/>
    <row r="60" s="601" customFormat="1" ht="15"/>
    <row r="61" s="601" customFormat="1" ht="15"/>
    <row r="62" s="601" customFormat="1" ht="15"/>
    <row r="63" s="601" customFormat="1" ht="15"/>
    <row r="64" s="601" customFormat="1" ht="15"/>
    <row r="65" s="601" customFormat="1" ht="15"/>
    <row r="66" s="601" customFormat="1" ht="15"/>
    <row r="67" s="601" customFormat="1" ht="15"/>
    <row r="68" s="601" customFormat="1" ht="15"/>
    <row r="69" s="601" customFormat="1" ht="15"/>
    <row r="70" s="601" customFormat="1" ht="15"/>
    <row r="71" s="601" customFormat="1" ht="15"/>
    <row r="72" s="601" customFormat="1" ht="15"/>
    <row r="73" s="601" customFormat="1" ht="15"/>
    <row r="74" s="601" customFormat="1" ht="15"/>
    <row r="75" s="601" customFormat="1" ht="15"/>
    <row r="76" s="601" customFormat="1" ht="15"/>
    <row r="77" s="601" customFormat="1" ht="15"/>
    <row r="78" s="601" customFormat="1" ht="15"/>
    <row r="79" s="601" customFormat="1" ht="15"/>
    <row r="80" s="601" customFormat="1" ht="15"/>
    <row r="81" s="601" customFormat="1" ht="15"/>
    <row r="82" s="601" customFormat="1" ht="15"/>
    <row r="83" s="601" customFormat="1" ht="15"/>
    <row r="84" s="601" customFormat="1" ht="15"/>
    <row r="85" s="601" customFormat="1" ht="15"/>
    <row r="86" s="601" customFormat="1" ht="15"/>
    <row r="87" s="601" customFormat="1" ht="15"/>
    <row r="88" s="601" customFormat="1" ht="15"/>
    <row r="89" s="601" customFormat="1" ht="15"/>
    <row r="90" s="601" customFormat="1" ht="15"/>
    <row r="91" s="601" customFormat="1" ht="15"/>
    <row r="92" s="601" customFormat="1" ht="15"/>
    <row r="93" s="601" customFormat="1" ht="15"/>
    <row r="94" s="601" customFormat="1" ht="15"/>
    <row r="95" s="601" customFormat="1" ht="15"/>
    <row r="96" s="601" customFormat="1" ht="15"/>
    <row r="97" s="601" customFormat="1" ht="15"/>
    <row r="98" s="601" customFormat="1" ht="15"/>
    <row r="99" s="601" customFormat="1" ht="15"/>
    <row r="100" s="601" customFormat="1" ht="15"/>
    <row r="101" s="601" customFormat="1" ht="15"/>
    <row r="102" s="601" customFormat="1" ht="15"/>
    <row r="103" s="601" customFormat="1" ht="15"/>
    <row r="104" s="601" customFormat="1" ht="15"/>
    <row r="105" s="601" customFormat="1" ht="15"/>
    <row r="106" s="601" customFormat="1" ht="15"/>
    <row r="107" s="601" customFormat="1" ht="15"/>
    <row r="108" s="601" customFormat="1" ht="15"/>
    <row r="109" s="601" customFormat="1" ht="15"/>
    <row r="110" s="601" customFormat="1" ht="15"/>
    <row r="111" s="601" customFormat="1" ht="15"/>
    <row r="112" s="601" customFormat="1" ht="15"/>
    <row r="113" s="601" customFormat="1" ht="15"/>
    <row r="114" s="601" customFormat="1" ht="15"/>
    <row r="115" s="601" customFormat="1" ht="15"/>
    <row r="116" s="601" customFormat="1" ht="15"/>
    <row r="117" s="601" customFormat="1" ht="15"/>
    <row r="118" s="601" customFormat="1" ht="15"/>
    <row r="119" s="601" customFormat="1" ht="15"/>
    <row r="120" s="601" customFormat="1" ht="15"/>
    <row r="121" s="601" customFormat="1" ht="15"/>
    <row r="122" s="601" customFormat="1" ht="15"/>
    <row r="123" s="601" customFormat="1" ht="15"/>
    <row r="124" s="601" customFormat="1" ht="15"/>
    <row r="125" s="601" customFormat="1" ht="15"/>
    <row r="126" s="601" customFormat="1" ht="15"/>
    <row r="127" s="601" customFormat="1" ht="15"/>
    <row r="128" s="601" customFormat="1" ht="15"/>
    <row r="129" s="601" customFormat="1" ht="15"/>
    <row r="130" s="601" customFormat="1" ht="15"/>
    <row r="131" s="601" customFormat="1" ht="15"/>
    <row r="132" s="601" customFormat="1" ht="15"/>
    <row r="133" s="601" customFormat="1" ht="15"/>
    <row r="134" s="601" customFormat="1" ht="15"/>
    <row r="135" s="601" customFormat="1" ht="15"/>
    <row r="136" s="601" customFormat="1" ht="15"/>
    <row r="137" s="601" customFormat="1" ht="15"/>
    <row r="138" s="601" customFormat="1" ht="15"/>
    <row r="139" s="601" customFormat="1" ht="15"/>
    <row r="140" s="601" customFormat="1" ht="15"/>
    <row r="141" s="601" customFormat="1" ht="15"/>
    <row r="142" s="601" customFormat="1" ht="15"/>
    <row r="143" s="601" customFormat="1" ht="15"/>
    <row r="144" s="601" customFormat="1" ht="15"/>
    <row r="145" s="601" customFormat="1" ht="15"/>
    <row r="146" s="601" customFormat="1" ht="15"/>
    <row r="147" s="601" customFormat="1" ht="15"/>
    <row r="148" s="601" customFormat="1" ht="15"/>
    <row r="149" s="601" customFormat="1" ht="15"/>
    <row r="150" s="601" customFormat="1" ht="15"/>
    <row r="151" s="601" customFormat="1" ht="15"/>
    <row r="152" s="601" customFormat="1" ht="15"/>
    <row r="153" s="601" customFormat="1" ht="15"/>
    <row r="154" s="601" customFormat="1" ht="15"/>
    <row r="155" s="601" customFormat="1" ht="15"/>
    <row r="156" s="601" customFormat="1" ht="15"/>
    <row r="157" s="601" customFormat="1" ht="15"/>
    <row r="158" s="601" customFormat="1" ht="15"/>
    <row r="159" s="601" customFormat="1" ht="15"/>
    <row r="160" s="601" customFormat="1" ht="15"/>
    <row r="161" s="601" customFormat="1" ht="15"/>
    <row r="162" s="601" customFormat="1" ht="15"/>
    <row r="163" s="601" customFormat="1" ht="15"/>
    <row r="164" s="601" customFormat="1" ht="15"/>
    <row r="165" s="601" customFormat="1" ht="15"/>
    <row r="166" s="601" customFormat="1" ht="15"/>
    <row r="167" s="601" customFormat="1" ht="15"/>
    <row r="168" s="601" customFormat="1" ht="15"/>
    <row r="169" s="601" customFormat="1" ht="15"/>
    <row r="170" s="601" customFormat="1" ht="15"/>
    <row r="171" s="601" customFormat="1" ht="15"/>
    <row r="172" s="601" customFormat="1" ht="15"/>
    <row r="173" s="601" customFormat="1" ht="15"/>
    <row r="174" s="601" customFormat="1" ht="15"/>
    <row r="175" s="601" customFormat="1" ht="15"/>
    <row r="176" s="601" customFormat="1" ht="15"/>
    <row r="177" s="601" customFormat="1" ht="15"/>
    <row r="178" s="601" customFormat="1" ht="15"/>
    <row r="179" s="601" customFormat="1" ht="15"/>
    <row r="180" s="601" customFormat="1" ht="15"/>
    <row r="181" s="601" customFormat="1" ht="15"/>
    <row r="182" s="601" customFormat="1" ht="15"/>
    <row r="183" s="601" customFormat="1" ht="15"/>
    <row r="184" s="601" customFormat="1" ht="15"/>
    <row r="185" s="601" customFormat="1" ht="15"/>
    <row r="186" s="601" customFormat="1" ht="15"/>
    <row r="187" s="601" customFormat="1" ht="15"/>
    <row r="188" s="601" customFormat="1" ht="15"/>
    <row r="189" s="601" customFormat="1" ht="15"/>
    <row r="190" s="601" customFormat="1" ht="15"/>
    <row r="191" s="601" customFormat="1" ht="15"/>
    <row r="192" s="601" customFormat="1" ht="15"/>
    <row r="193" s="601" customFormat="1" ht="15"/>
    <row r="194" s="601" customFormat="1" ht="15"/>
    <row r="195" s="601" customFormat="1" ht="15"/>
    <row r="196" s="601" customFormat="1" ht="15"/>
    <row r="197" s="601" customFormat="1" ht="15"/>
    <row r="198" s="601" customFormat="1" ht="15"/>
    <row r="199" s="601" customFormat="1" ht="15"/>
    <row r="200" s="601" customFormat="1" ht="15"/>
    <row r="201" s="601" customFormat="1" ht="15"/>
    <row r="202" s="601" customFormat="1" ht="15"/>
    <row r="203" s="601" customFormat="1" ht="15"/>
    <row r="204" s="601" customFormat="1" ht="15"/>
    <row r="205" s="601" customFormat="1" ht="15"/>
    <row r="206" s="601" customFormat="1" ht="15"/>
    <row r="207" s="601" customFormat="1" ht="15"/>
    <row r="208" s="601" customFormat="1" ht="15"/>
    <row r="209" s="601" customFormat="1" ht="15"/>
    <row r="210" s="601" customFormat="1" ht="15"/>
    <row r="211" s="601" customFormat="1" ht="15"/>
    <row r="212" s="601" customFormat="1" ht="15"/>
    <row r="213" s="601" customFormat="1" ht="15"/>
    <row r="214" s="601" customFormat="1" ht="15"/>
    <row r="215" s="601" customFormat="1" ht="15"/>
    <row r="216" s="601" customFormat="1" ht="15"/>
    <row r="217" s="601" customFormat="1" ht="15"/>
    <row r="218" s="601" customFormat="1" ht="15"/>
    <row r="219" s="601" customFormat="1" ht="15"/>
    <row r="220" s="601" customFormat="1" ht="15"/>
    <row r="221" s="601" customFormat="1" ht="15"/>
    <row r="222" s="601" customFormat="1" ht="15"/>
    <row r="223" s="601" customFormat="1" ht="15"/>
    <row r="224" s="601" customFormat="1" ht="15"/>
    <row r="225" s="601" customFormat="1" ht="15"/>
    <row r="226" s="601" customFormat="1" ht="15"/>
    <row r="227" s="601" customFormat="1" ht="15"/>
    <row r="228" s="601" customFormat="1" ht="15"/>
    <row r="229" s="601" customFormat="1" ht="15"/>
    <row r="230" s="601" customFormat="1" ht="15"/>
    <row r="231" s="601" customFormat="1" ht="15"/>
    <row r="232" s="601" customFormat="1" ht="15"/>
    <row r="233" s="601" customFormat="1" ht="15"/>
    <row r="234" s="601" customFormat="1" ht="15"/>
    <row r="235" s="601" customFormat="1" ht="15"/>
    <row r="236" s="601" customFormat="1" ht="15"/>
    <row r="237" s="601" customFormat="1" ht="15"/>
    <row r="238" s="601" customFormat="1" ht="15"/>
    <row r="239" s="601" customFormat="1" ht="15"/>
    <row r="240" s="601" customFormat="1" ht="15"/>
    <row r="241" s="601" customFormat="1" ht="15"/>
    <row r="242" s="601" customFormat="1" ht="15"/>
    <row r="243" s="601" customFormat="1" ht="15"/>
    <row r="244" s="601" customFormat="1" ht="15"/>
    <row r="245" s="601" customFormat="1" ht="15"/>
    <row r="246" s="601" customFormat="1" ht="15"/>
    <row r="247" s="601" customFormat="1" ht="15"/>
    <row r="248" s="601" customFormat="1" ht="15"/>
    <row r="249" s="601" customFormat="1" ht="15"/>
    <row r="250" s="601" customFormat="1" ht="15"/>
    <row r="251" s="601" customFormat="1" ht="15"/>
    <row r="252" s="601" customFormat="1" ht="15"/>
    <row r="253" s="601" customFormat="1" ht="15"/>
    <row r="254" s="601" customFormat="1" ht="15"/>
    <row r="255" s="601" customFormat="1" ht="15"/>
    <row r="256" s="601" customFormat="1" ht="15"/>
    <row r="257" s="601" customFormat="1" ht="15"/>
    <row r="258" s="601" customFormat="1" ht="15"/>
    <row r="259" s="601" customFormat="1" ht="15"/>
    <row r="260" s="601" customFormat="1" ht="15"/>
    <row r="261" s="601" customFormat="1" ht="15"/>
    <row r="262" s="601" customFormat="1" ht="15"/>
    <row r="263" s="601" customFormat="1" ht="15"/>
    <row r="264" s="601" customFormat="1" ht="15"/>
    <row r="265" s="601" customFormat="1" ht="15"/>
    <row r="266" s="601" customFormat="1" ht="15"/>
    <row r="267" s="601" customFormat="1" ht="15"/>
    <row r="268" s="601" customFormat="1" ht="15"/>
    <row r="269" s="601" customFormat="1" ht="15"/>
    <row r="270" s="601" customFormat="1" ht="15"/>
    <row r="271" s="601" customFormat="1" ht="15"/>
    <row r="272" s="601" customFormat="1" ht="15"/>
    <row r="273" s="601" customFormat="1" ht="15"/>
    <row r="274" s="601" customFormat="1" ht="15"/>
    <row r="275" s="601" customFormat="1" ht="15"/>
    <row r="276" s="601" customFormat="1" ht="15"/>
    <row r="277" s="601" customFormat="1" ht="15"/>
    <row r="278" s="601" customFormat="1" ht="15"/>
    <row r="279" s="601" customFormat="1" ht="15"/>
    <row r="280" s="601" customFormat="1" ht="15"/>
    <row r="281" s="601" customFormat="1" ht="15"/>
    <row r="282" s="601" customFormat="1" ht="15"/>
    <row r="283" s="601" customFormat="1" ht="15"/>
    <row r="284" s="601" customFormat="1" ht="15"/>
    <row r="285" s="601" customFormat="1" ht="15"/>
    <row r="286" s="601" customFormat="1" ht="15"/>
    <row r="287" s="601" customFormat="1" ht="15"/>
    <row r="288" s="601" customFormat="1" ht="15"/>
    <row r="289" s="601" customFormat="1" ht="15"/>
    <row r="290" s="601" customFormat="1" ht="15"/>
    <row r="291" s="601" customFormat="1" ht="15"/>
    <row r="292" s="601" customFormat="1" ht="15"/>
    <row r="293" s="601" customFormat="1" ht="15"/>
    <row r="294" s="601" customFormat="1" ht="15"/>
    <row r="295" s="601" customFormat="1" ht="15"/>
    <row r="296" s="601" customFormat="1" ht="15"/>
    <row r="297" s="601" customFormat="1" ht="15"/>
    <row r="298" s="601" customFormat="1" ht="15"/>
    <row r="299" s="601" customFormat="1" ht="15"/>
    <row r="300" s="601" customFormat="1" ht="15"/>
    <row r="301" s="601" customFormat="1" ht="15"/>
    <row r="302" s="601" customFormat="1" ht="15"/>
    <row r="303" s="601" customFormat="1" ht="15"/>
    <row r="304" s="601" customFormat="1" ht="15"/>
    <row r="305" s="601" customFormat="1" ht="15"/>
    <row r="306" s="601" customFormat="1" ht="15"/>
    <row r="307" s="601" customFormat="1" ht="15"/>
    <row r="308" s="601" customFormat="1" ht="15"/>
    <row r="309" s="601" customFormat="1" ht="15"/>
    <row r="310" s="601" customFormat="1" ht="15"/>
    <row r="311" s="601" customFormat="1" ht="15"/>
    <row r="312" s="601" customFormat="1" ht="15"/>
    <row r="313" s="601" customFormat="1" ht="15"/>
    <row r="314" s="601" customFormat="1" ht="15"/>
    <row r="315" s="601" customFormat="1" ht="15"/>
    <row r="316" s="601" customFormat="1" ht="15"/>
    <row r="317" s="601" customFormat="1" ht="15"/>
    <row r="318" s="601" customFormat="1" ht="15"/>
    <row r="319" s="601" customFormat="1" ht="15"/>
    <row r="320" s="601" customFormat="1" ht="15"/>
    <row r="321" s="601" customFormat="1" ht="15"/>
    <row r="322" s="601" customFormat="1" ht="15"/>
    <row r="323" s="601" customFormat="1" ht="15"/>
    <row r="324" s="601" customFormat="1" ht="15"/>
    <row r="325" s="601" customFormat="1" ht="15"/>
    <row r="326" s="601" customFormat="1" ht="15"/>
    <row r="327" s="601" customFormat="1" ht="15"/>
    <row r="328" s="601" customFormat="1" ht="15"/>
    <row r="329" s="601" customFormat="1" ht="15"/>
    <row r="330" s="601" customFormat="1" ht="15"/>
    <row r="331" s="601" customFormat="1" ht="15"/>
    <row r="332" s="601" customFormat="1" ht="15"/>
    <row r="333" s="601" customFormat="1" ht="15"/>
    <row r="334" s="601" customFormat="1" ht="15"/>
    <row r="335" s="601" customFormat="1" ht="15"/>
    <row r="336" s="601" customFormat="1" ht="15"/>
    <row r="337" s="601" customFormat="1" ht="15"/>
    <row r="338" s="601" customFormat="1" ht="15"/>
    <row r="339" s="601" customFormat="1" ht="15"/>
    <row r="340" s="601" customFormat="1" ht="15"/>
    <row r="341" s="601" customFormat="1" ht="15"/>
    <row r="342" s="601" customFormat="1" ht="15"/>
    <row r="343" s="601" customFormat="1" ht="15"/>
    <row r="344" s="601" customFormat="1" ht="15"/>
    <row r="345" s="601" customFormat="1" ht="15"/>
    <row r="346" s="601" customFormat="1" ht="15"/>
    <row r="347" s="601" customFormat="1" ht="15"/>
    <row r="348" s="601" customFormat="1" ht="15"/>
    <row r="349" s="601" customFormat="1" ht="15"/>
    <row r="350" s="601" customFormat="1" ht="15"/>
    <row r="351" s="601" customFormat="1" ht="15"/>
    <row r="352" s="601" customFormat="1" ht="15"/>
    <row r="353" s="601" customFormat="1" ht="15"/>
    <row r="354" s="601" customFormat="1" ht="15"/>
    <row r="355" s="601" customFormat="1" ht="15"/>
    <row r="356" s="601" customFormat="1" ht="15"/>
    <row r="357" s="601" customFormat="1" ht="15"/>
    <row r="358" s="601" customFormat="1" ht="15"/>
    <row r="359" s="601" customFormat="1" ht="15"/>
    <row r="360" s="601" customFormat="1" ht="15"/>
    <row r="361" s="601" customFormat="1" ht="15"/>
    <row r="362" s="601" customFormat="1" ht="15"/>
    <row r="363" s="601" customFormat="1" ht="15"/>
    <row r="364" s="601" customFormat="1" ht="15"/>
    <row r="365" s="601" customFormat="1" ht="15"/>
    <row r="366" s="601" customFormat="1" ht="15"/>
    <row r="367" s="601" customFormat="1" ht="15"/>
    <row r="368" s="601" customFormat="1" ht="15"/>
    <row r="369" s="601" customFormat="1" ht="15"/>
    <row r="370" s="601" customFormat="1" ht="15"/>
    <row r="371" s="601" customFormat="1" ht="15"/>
    <row r="372" s="601" customFormat="1" ht="15"/>
    <row r="373" s="601" customFormat="1" ht="15"/>
    <row r="374" s="601" customFormat="1" ht="15"/>
    <row r="375" s="601" customFormat="1" ht="15"/>
    <row r="376" s="601" customFormat="1" ht="15"/>
    <row r="377" s="601" customFormat="1" ht="15"/>
    <row r="378" s="601" customFormat="1" ht="15"/>
    <row r="379" s="601" customFormat="1" ht="15"/>
    <row r="380" s="601" customFormat="1" ht="15"/>
    <row r="381" s="601" customFormat="1" ht="15"/>
    <row r="382" s="601" customFormat="1" ht="15"/>
    <row r="383" s="601" customFormat="1" ht="15"/>
    <row r="384" s="601" customFormat="1" ht="15"/>
    <row r="385" s="601" customFormat="1" ht="15"/>
    <row r="386" s="601" customFormat="1" ht="15"/>
    <row r="387" s="601" customFormat="1" ht="15"/>
    <row r="388" s="601" customFormat="1" ht="15"/>
    <row r="389" s="601" customFormat="1" ht="15"/>
    <row r="390" s="601" customFormat="1" ht="15"/>
    <row r="391" s="601" customFormat="1" ht="15"/>
    <row r="392" s="601" customFormat="1" ht="15"/>
    <row r="393" s="601" customFormat="1" ht="15"/>
    <row r="394" s="601" customFormat="1" ht="15"/>
    <row r="395" s="601" customFormat="1" ht="15"/>
    <row r="396" s="601" customFormat="1" ht="15"/>
    <row r="397" s="601" customFormat="1" ht="15"/>
    <row r="398" s="601" customFormat="1" ht="15"/>
    <row r="399" s="601" customFormat="1" ht="15"/>
    <row r="400" s="601" customFormat="1" ht="15"/>
    <row r="401" s="601" customFormat="1" ht="15"/>
    <row r="402" s="601" customFormat="1" ht="15"/>
    <row r="403" s="601" customFormat="1" ht="15"/>
    <row r="404" s="601" customFormat="1" ht="15"/>
    <row r="405" s="601" customFormat="1" ht="15"/>
    <row r="406" s="601" customFormat="1" ht="15"/>
    <row r="407" s="601" customFormat="1" ht="15"/>
    <row r="408" s="601" customFormat="1" ht="15"/>
    <row r="409" s="601" customFormat="1" ht="15"/>
    <row r="410" s="601" customFormat="1" ht="15"/>
    <row r="411" s="601" customFormat="1" ht="15"/>
    <row r="412" s="601" customFormat="1" ht="15"/>
    <row r="413" s="601" customFormat="1" ht="15"/>
    <row r="414" s="601" customFormat="1" ht="15"/>
    <row r="415" s="601" customFormat="1" ht="15"/>
    <row r="416" s="601" customFormat="1" ht="15"/>
    <row r="417" s="601" customFormat="1" ht="15"/>
    <row r="418" s="601" customFormat="1" ht="15"/>
    <row r="419" s="601" customFormat="1" ht="15"/>
    <row r="420" s="601" customFormat="1" ht="15"/>
    <row r="421" s="601" customFormat="1" ht="15"/>
    <row r="422" s="601" customFormat="1" ht="15"/>
    <row r="423" s="601" customFormat="1" ht="15"/>
    <row r="424" s="601" customFormat="1" ht="15"/>
    <row r="425" s="601" customFormat="1" ht="15"/>
    <row r="426" s="601" customFormat="1" ht="15"/>
    <row r="427" s="601" customFormat="1" ht="15"/>
    <row r="428" s="601" customFormat="1" ht="15"/>
    <row r="429" s="601" customFormat="1" ht="15"/>
    <row r="430" s="601" customFormat="1" ht="15"/>
    <row r="431" s="601" customFormat="1" ht="15"/>
    <row r="432" s="601" customFormat="1" ht="15"/>
    <row r="433" s="601" customFormat="1" ht="15"/>
    <row r="434" s="601" customFormat="1" ht="15"/>
    <row r="435" s="601" customFormat="1" ht="15"/>
    <row r="436" s="601" customFormat="1" ht="15"/>
    <row r="437" s="601" customFormat="1" ht="15"/>
    <row r="438" s="601" customFormat="1" ht="15"/>
    <row r="439" s="601" customFormat="1" ht="15"/>
    <row r="440" s="601" customFormat="1" ht="15"/>
    <row r="441" s="601" customFormat="1" ht="15"/>
    <row r="442" s="601" customFormat="1" ht="15"/>
    <row r="443" s="601" customFormat="1" ht="15"/>
    <row r="444" s="601" customFormat="1" ht="15"/>
    <row r="445" s="601" customFormat="1" ht="15"/>
    <row r="446" s="601" customFormat="1" ht="15"/>
    <row r="447" s="601" customFormat="1" ht="15"/>
    <row r="448" s="601" customFormat="1" ht="15"/>
    <row r="449" s="601" customFormat="1" ht="15"/>
    <row r="450" s="601" customFormat="1" ht="15"/>
    <row r="451" s="601" customFormat="1" ht="15"/>
    <row r="452" s="601" customFormat="1" ht="15"/>
    <row r="453" s="601" customFormat="1" ht="15"/>
    <row r="454" s="601" customFormat="1" ht="15"/>
    <row r="455" s="601" customFormat="1" ht="15"/>
    <row r="456" s="601" customFormat="1" ht="15"/>
    <row r="457" s="601" customFormat="1" ht="15"/>
    <row r="458" s="601" customFormat="1" ht="15"/>
    <row r="459" s="601" customFormat="1" ht="15"/>
    <row r="460" s="601" customFormat="1" ht="15"/>
    <row r="461" s="601" customFormat="1" ht="15"/>
    <row r="462" s="601" customFormat="1" ht="15"/>
    <row r="463" s="601" customFormat="1" ht="15"/>
    <row r="464" s="601" customFormat="1" ht="15"/>
    <row r="465" s="601" customFormat="1" ht="15"/>
    <row r="466" s="601" customFormat="1" ht="15"/>
    <row r="467" s="601" customFormat="1" ht="15"/>
    <row r="468" s="601" customFormat="1" ht="15"/>
    <row r="469" s="601" customFormat="1" ht="15"/>
    <row r="470" s="601" customFormat="1" ht="15"/>
    <row r="471" s="601" customFormat="1" ht="15"/>
    <row r="472" s="601" customFormat="1" ht="15"/>
    <row r="473" s="601" customFormat="1" ht="15"/>
    <row r="474" s="601" customFormat="1" ht="15"/>
    <row r="475" s="601" customFormat="1" ht="15"/>
    <row r="476" s="601" customFormat="1" ht="15"/>
    <row r="477" s="601" customFormat="1" ht="15"/>
    <row r="478" s="601" customFormat="1" ht="15"/>
    <row r="479" s="601" customFormat="1" ht="15"/>
    <row r="480" s="601" customFormat="1" ht="15"/>
    <row r="481" s="601" customFormat="1" ht="15"/>
    <row r="482" s="601" customFormat="1" ht="15"/>
    <row r="483" s="601" customFormat="1" ht="15"/>
    <row r="484" s="601" customFormat="1" ht="15"/>
    <row r="485" s="601" customFormat="1" ht="15"/>
    <row r="486" s="601" customFormat="1" ht="15"/>
    <row r="487" s="601" customFormat="1" ht="15"/>
    <row r="488" s="601" customFormat="1" ht="15"/>
    <row r="489" s="601" customFormat="1" ht="15"/>
    <row r="490" s="601" customFormat="1" ht="15"/>
    <row r="491" s="601" customFormat="1" ht="15"/>
    <row r="492" s="601" customFormat="1" ht="15"/>
    <row r="493" s="601" customFormat="1" ht="15"/>
    <row r="494" s="601" customFormat="1" ht="15"/>
    <row r="495" s="601" customFormat="1" ht="15"/>
    <row r="496" s="601" customFormat="1" ht="15"/>
    <row r="497" s="601" customFormat="1" ht="15"/>
    <row r="498" s="601" customFormat="1" ht="15"/>
    <row r="499" s="601" customFormat="1" ht="15"/>
    <row r="500" s="601" customFormat="1" ht="15"/>
    <row r="501" s="601" customFormat="1" ht="15"/>
    <row r="502" s="601" customFormat="1" ht="15"/>
    <row r="503" s="601" customFormat="1" ht="15"/>
    <row r="504" s="601" customFormat="1" ht="15"/>
    <row r="505" s="601" customFormat="1" ht="15"/>
    <row r="506" s="601" customFormat="1" ht="15"/>
    <row r="507" s="601" customFormat="1" ht="15"/>
    <row r="508" s="601" customFormat="1" ht="15"/>
    <row r="509" s="601" customFormat="1" ht="15"/>
    <row r="510" s="601" customFormat="1" ht="15"/>
    <row r="511" s="601" customFormat="1" ht="15"/>
    <row r="512" s="601" customFormat="1" ht="15"/>
    <row r="513" s="601" customFormat="1" ht="15"/>
    <row r="514" s="601" customFormat="1" ht="15"/>
    <row r="515" s="601" customFormat="1" ht="15"/>
    <row r="516" s="601" customFormat="1" ht="15"/>
    <row r="517" s="601" customFormat="1" ht="15"/>
    <row r="518" s="601" customFormat="1" ht="15"/>
    <row r="519" s="601" customFormat="1" ht="15"/>
    <row r="520" s="601" customFormat="1" ht="15"/>
    <row r="521" s="601" customFormat="1" ht="15"/>
    <row r="522" s="601" customFormat="1" ht="15"/>
    <row r="523" s="601" customFormat="1" ht="15"/>
    <row r="524" s="601" customFormat="1" ht="15"/>
    <row r="525" s="601" customFormat="1" ht="15"/>
    <row r="526" s="601" customFormat="1" ht="15"/>
    <row r="527" s="601" customFormat="1" ht="15"/>
    <row r="528" s="601" customFormat="1" ht="15"/>
    <row r="529" s="601" customFormat="1" ht="15"/>
    <row r="530" s="601" customFormat="1" ht="15"/>
    <row r="531" s="601" customFormat="1" ht="15"/>
    <row r="532" s="601" customFormat="1" ht="15"/>
    <row r="533" s="601" customFormat="1" ht="15"/>
    <row r="534" s="601" customFormat="1" ht="15"/>
    <row r="535" s="601" customFormat="1" ht="15"/>
    <row r="536" s="601" customFormat="1" ht="15"/>
    <row r="537" s="601" customFormat="1" ht="15"/>
    <row r="538" s="601" customFormat="1" ht="15"/>
    <row r="539" s="601" customFormat="1" ht="15"/>
    <row r="540" s="601" customFormat="1" ht="15"/>
    <row r="541" s="601" customFormat="1" ht="15"/>
    <row r="542" s="601" customFormat="1" ht="15"/>
    <row r="543" s="601" customFormat="1" ht="15"/>
    <row r="544" s="601" customFormat="1" ht="15"/>
    <row r="545" s="601" customFormat="1" ht="15"/>
    <row r="546" s="601" customFormat="1" ht="15"/>
    <row r="547" s="601" customFormat="1" ht="15"/>
    <row r="548" s="601" customFormat="1" ht="15"/>
    <row r="549" s="601" customFormat="1" ht="15"/>
    <row r="550" s="601" customFormat="1" ht="15"/>
    <row r="551" s="601" customFormat="1" ht="15"/>
    <row r="552" s="601" customFormat="1" ht="15"/>
    <row r="553" s="601" customFormat="1" ht="15"/>
    <row r="554" s="601" customFormat="1" ht="15"/>
    <row r="555" s="601" customFormat="1" ht="15"/>
    <row r="556" s="601" customFormat="1" ht="15"/>
    <row r="557" s="601" customFormat="1" ht="15"/>
    <row r="558" s="601" customFormat="1" ht="15"/>
    <row r="559" s="601" customFormat="1" ht="15"/>
    <row r="560" s="601" customFormat="1" ht="15"/>
    <row r="561" s="601" customFormat="1" ht="15"/>
    <row r="562" s="601" customFormat="1" ht="15"/>
    <row r="563" s="601" customFormat="1" ht="15"/>
    <row r="564" s="601" customFormat="1" ht="15"/>
    <row r="565" s="601" customFormat="1" ht="15"/>
    <row r="566" s="601" customFormat="1" ht="15"/>
    <row r="567" s="601" customFormat="1" ht="15"/>
    <row r="568" s="601" customFormat="1" ht="15"/>
    <row r="569" s="601" customFormat="1" ht="15"/>
    <row r="570" s="601" customFormat="1" ht="15"/>
    <row r="571" s="601" customFormat="1" ht="15"/>
    <row r="572" s="601" customFormat="1" ht="15"/>
    <row r="573" s="601" customFormat="1" ht="15"/>
    <row r="574" s="601" customFormat="1" ht="15"/>
    <row r="575" s="601" customFormat="1" ht="15"/>
    <row r="576" s="601" customFormat="1" ht="15"/>
    <row r="577" s="601" customFormat="1" ht="15"/>
    <row r="578" s="601" customFormat="1" ht="15"/>
    <row r="579" s="601" customFormat="1" ht="15"/>
    <row r="580" s="601" customFormat="1" ht="15"/>
    <row r="581" s="601" customFormat="1" ht="15"/>
    <row r="582" s="601" customFormat="1" ht="15"/>
    <row r="583" s="601" customFormat="1" ht="15"/>
    <row r="584" s="601" customFormat="1" ht="15"/>
    <row r="585" s="601" customFormat="1" ht="15"/>
    <row r="586" s="601" customFormat="1" ht="15"/>
    <row r="587" s="601" customFormat="1" ht="15"/>
    <row r="588" s="601" customFormat="1" ht="15"/>
    <row r="589" s="601" customFormat="1" ht="15"/>
    <row r="590" s="601" customFormat="1" ht="15"/>
    <row r="591" s="601" customFormat="1" ht="15"/>
    <row r="592" s="601" customFormat="1" ht="15"/>
    <row r="593" s="601" customFormat="1" ht="15"/>
    <row r="594" s="601" customFormat="1" ht="15"/>
    <row r="595" s="601" customFormat="1" ht="15"/>
    <row r="596" s="601" customFormat="1" ht="15"/>
    <row r="597" s="601" customFormat="1" ht="15"/>
    <row r="598" s="601" customFormat="1" ht="15"/>
    <row r="599" s="601" customFormat="1" ht="15"/>
    <row r="600" s="601" customFormat="1" ht="15"/>
    <row r="601" s="601" customFormat="1" ht="15"/>
    <row r="602" s="601" customFormat="1" ht="15"/>
    <row r="603" s="601" customFormat="1" ht="15"/>
    <row r="604" s="601" customFormat="1" ht="15"/>
    <row r="605" s="601" customFormat="1" ht="15"/>
    <row r="606" s="601" customFormat="1" ht="15"/>
    <row r="607" s="601" customFormat="1" ht="15"/>
    <row r="608" s="601" customFormat="1" ht="15"/>
    <row r="609" s="601" customFormat="1" ht="15"/>
    <row r="610" s="601" customFormat="1" ht="15"/>
    <row r="611" s="601" customFormat="1" ht="15"/>
    <row r="612" s="601" customFormat="1" ht="15"/>
    <row r="613" s="601" customFormat="1" ht="15"/>
    <row r="614" s="601" customFormat="1" ht="15"/>
    <row r="615" s="601" customFormat="1" ht="15"/>
    <row r="616" s="601" customFormat="1" ht="15"/>
    <row r="617" s="601" customFormat="1" ht="15"/>
    <row r="618" s="601" customFormat="1" ht="15"/>
    <row r="619" s="601" customFormat="1" ht="15"/>
    <row r="620" s="601" customFormat="1" ht="15"/>
    <row r="621" s="601" customFormat="1" ht="15"/>
    <row r="622" s="601" customFormat="1" ht="15"/>
    <row r="623" s="601" customFormat="1" ht="15"/>
    <row r="624" s="601" customFormat="1" ht="15"/>
    <row r="625" s="601" customFormat="1" ht="15"/>
    <row r="626" s="601" customFormat="1" ht="15"/>
    <row r="627" s="601" customFormat="1" ht="15"/>
    <row r="628" s="601" customFormat="1" ht="15"/>
    <row r="629" s="601" customFormat="1" ht="15"/>
    <row r="630" s="601" customFormat="1" ht="15"/>
    <row r="631" s="601" customFormat="1" ht="15"/>
    <row r="632" s="601" customFormat="1" ht="15"/>
    <row r="633" s="601" customFormat="1" ht="15"/>
    <row r="634" s="601" customFormat="1" ht="15"/>
    <row r="635" s="601" customFormat="1" ht="15"/>
    <row r="636" s="601" customFormat="1" ht="15"/>
    <row r="637" s="601" customFormat="1" ht="15"/>
    <row r="638" s="601" customFormat="1" ht="15"/>
    <row r="639" s="601" customFormat="1" ht="15"/>
    <row r="640" s="601" customFormat="1" ht="15"/>
    <row r="641" s="601" customFormat="1" ht="15"/>
    <row r="642" s="601" customFormat="1" ht="15"/>
    <row r="643" s="601" customFormat="1" ht="15"/>
    <row r="644" s="601" customFormat="1" ht="15"/>
    <row r="645" s="601" customFormat="1" ht="15"/>
    <row r="646" s="601" customFormat="1" ht="15"/>
    <row r="647" s="601" customFormat="1" ht="15"/>
    <row r="648" s="601" customFormat="1" ht="15"/>
    <row r="649" s="601" customFormat="1" ht="15"/>
    <row r="650" s="601" customFormat="1" ht="15"/>
    <row r="651" s="601" customFormat="1" ht="15"/>
    <row r="652" s="601" customFormat="1" ht="15"/>
    <row r="653" s="601" customFormat="1" ht="15"/>
    <row r="654" s="601" customFormat="1" ht="15"/>
    <row r="655" s="601" customFormat="1" ht="15"/>
    <row r="656" s="601" customFormat="1" ht="15"/>
    <row r="657" s="601" customFormat="1" ht="15"/>
    <row r="658" s="601" customFormat="1" ht="15"/>
    <row r="659" s="601" customFormat="1" ht="15"/>
    <row r="660" s="601" customFormat="1" ht="15"/>
    <row r="661" s="601" customFormat="1" ht="15"/>
    <row r="662" s="601" customFormat="1" ht="15"/>
    <row r="663" s="601" customFormat="1" ht="15"/>
    <row r="664" s="601" customFormat="1" ht="15"/>
    <row r="665" s="601" customFormat="1" ht="15"/>
    <row r="666" s="601" customFormat="1" ht="15"/>
    <row r="667" s="601" customFormat="1" ht="15"/>
    <row r="668" s="601" customFormat="1" ht="15"/>
    <row r="669" s="601" customFormat="1" ht="15"/>
    <row r="670" s="601" customFormat="1" ht="15"/>
    <row r="671" s="601" customFormat="1" ht="15"/>
    <row r="672" s="601" customFormat="1" ht="15"/>
    <row r="673" s="601" customFormat="1" ht="15"/>
    <row r="674" s="601" customFormat="1" ht="15"/>
    <row r="675" s="601" customFormat="1" ht="15"/>
    <row r="676" s="601" customFormat="1" ht="15"/>
    <row r="677" s="601" customFormat="1" ht="15"/>
    <row r="678" s="601" customFormat="1" ht="15"/>
    <row r="679" s="601" customFormat="1" ht="15"/>
    <row r="680" s="601" customFormat="1" ht="15"/>
    <row r="681" s="601" customFormat="1" ht="15"/>
    <row r="682" s="601" customFormat="1" ht="15"/>
    <row r="683" s="601" customFormat="1" ht="15"/>
    <row r="684" s="601" customFormat="1" ht="15"/>
    <row r="685" s="601" customFormat="1" ht="15"/>
    <row r="686" s="601" customFormat="1" ht="15"/>
    <row r="687" s="601" customFormat="1" ht="15"/>
    <row r="688" s="601" customFormat="1" ht="15"/>
    <row r="689" s="601" customFormat="1" ht="15"/>
    <row r="690" s="601" customFormat="1" ht="15"/>
    <row r="691" s="601" customFormat="1" ht="15"/>
    <row r="692" s="601" customFormat="1" ht="15"/>
    <row r="693" s="601" customFormat="1" ht="15"/>
    <row r="694" s="601" customFormat="1" ht="15"/>
    <row r="695" s="601" customFormat="1" ht="15"/>
    <row r="696" s="601" customFormat="1" ht="15"/>
    <row r="697" s="601" customFormat="1" ht="15"/>
    <row r="698" s="601" customFormat="1" ht="15"/>
    <row r="699" s="601" customFormat="1" ht="15"/>
    <row r="700" s="601" customFormat="1" ht="15"/>
    <row r="701" s="601" customFormat="1" ht="15"/>
    <row r="702" s="601" customFormat="1" ht="15"/>
    <row r="703" s="601" customFormat="1" ht="15"/>
    <row r="704" s="601" customFormat="1" ht="15"/>
    <row r="705" s="601" customFormat="1" ht="15"/>
    <row r="706" s="601" customFormat="1" ht="15"/>
    <row r="707" s="601" customFormat="1" ht="15"/>
    <row r="708" s="601" customFormat="1" ht="15"/>
    <row r="709" s="601" customFormat="1" ht="15"/>
    <row r="710" s="601" customFormat="1" ht="15"/>
    <row r="711" s="601" customFormat="1" ht="15"/>
    <row r="712" s="601" customFormat="1" ht="15"/>
    <row r="713" s="601" customFormat="1" ht="15"/>
    <row r="714" s="601" customFormat="1" ht="15"/>
    <row r="715" s="601" customFormat="1" ht="15"/>
    <row r="716" s="601" customFormat="1" ht="15"/>
    <row r="717" s="601" customFormat="1" ht="15"/>
    <row r="718" s="601" customFormat="1" ht="15"/>
    <row r="719" s="601" customFormat="1" ht="15"/>
    <row r="720" s="601" customFormat="1" ht="15"/>
    <row r="721" s="601" customFormat="1" ht="15"/>
    <row r="722" s="601" customFormat="1" ht="15"/>
    <row r="723" s="601" customFormat="1" ht="15"/>
    <row r="724" s="601" customFormat="1" ht="15"/>
    <row r="725" s="601" customFormat="1" ht="15"/>
    <row r="726" s="601" customFormat="1" ht="15"/>
    <row r="727" s="601" customFormat="1" ht="15"/>
    <row r="728" s="601" customFormat="1" ht="15"/>
    <row r="729" s="601" customFormat="1" ht="15"/>
    <row r="730" s="601" customFormat="1" ht="15"/>
    <row r="731" s="601" customFormat="1" ht="15"/>
    <row r="732" s="601" customFormat="1" ht="15"/>
    <row r="733" s="601" customFormat="1" ht="15"/>
    <row r="734" s="601" customFormat="1" ht="15"/>
    <row r="735" s="601" customFormat="1" ht="15"/>
    <row r="736" s="601" customFormat="1" ht="15"/>
    <row r="737" s="601" customFormat="1" ht="15"/>
    <row r="738" s="601" customFormat="1" ht="15"/>
    <row r="739" s="601" customFormat="1" ht="15"/>
    <row r="740" s="601" customFormat="1" ht="15"/>
    <row r="741" s="601" customFormat="1" ht="15"/>
    <row r="742" s="601" customFormat="1" ht="15"/>
    <row r="743" s="601" customFormat="1" ht="15"/>
    <row r="744" s="601" customFormat="1" ht="15"/>
    <row r="745" s="601" customFormat="1" ht="15"/>
    <row r="746" s="601" customFormat="1" ht="15"/>
    <row r="747" s="601" customFormat="1" ht="15"/>
    <row r="748" s="601" customFormat="1" ht="15"/>
    <row r="749" s="601" customFormat="1" ht="15"/>
    <row r="750" s="601" customFormat="1" ht="15"/>
    <row r="751" s="601" customFormat="1" ht="15"/>
    <row r="752" s="601" customFormat="1" ht="15"/>
    <row r="753" s="601" customFormat="1" ht="15"/>
    <row r="754" s="601" customFormat="1" ht="15"/>
    <row r="755" s="601" customFormat="1" ht="15"/>
    <row r="756" s="601" customFormat="1" ht="15"/>
    <row r="757" s="601" customFormat="1" ht="15"/>
    <row r="758" s="601" customFormat="1" ht="15"/>
    <row r="759" s="601" customFormat="1" ht="15"/>
    <row r="760" s="601" customFormat="1" ht="15"/>
    <row r="761" s="601" customFormat="1" ht="15"/>
    <row r="762" s="601" customFormat="1" ht="15"/>
    <row r="763" s="601" customFormat="1" ht="15"/>
    <row r="764" s="601" customFormat="1" ht="15"/>
    <row r="765" s="601" customFormat="1" ht="15"/>
    <row r="766" s="601" customFormat="1" ht="15"/>
    <row r="767" s="601" customFormat="1" ht="15"/>
    <row r="768" s="601" customFormat="1" ht="15"/>
    <row r="769" s="601" customFormat="1" ht="15"/>
    <row r="770" s="601" customFormat="1" ht="15"/>
    <row r="771" s="601" customFormat="1" ht="15"/>
    <row r="772" s="601" customFormat="1" ht="15"/>
    <row r="773" s="601" customFormat="1" ht="15"/>
    <row r="774" s="601" customFormat="1" ht="15"/>
    <row r="775" s="601" customFormat="1" ht="15"/>
    <row r="776" s="601" customFormat="1" ht="15"/>
    <row r="777" s="601" customFormat="1" ht="15"/>
    <row r="778" s="601" customFormat="1" ht="15"/>
    <row r="779" s="601" customFormat="1" ht="15"/>
    <row r="780" s="601" customFormat="1" ht="15"/>
    <row r="781" s="601" customFormat="1" ht="15"/>
    <row r="782" s="601" customFormat="1" ht="15"/>
    <row r="783" s="601" customFormat="1" ht="15"/>
    <row r="784" s="601" customFormat="1" ht="15"/>
    <row r="785" s="601" customFormat="1" ht="15"/>
    <row r="786" s="601" customFormat="1" ht="15"/>
    <row r="787" s="601" customFormat="1" ht="15"/>
    <row r="788" s="601" customFormat="1" ht="15"/>
    <row r="789" s="601" customFormat="1" ht="15"/>
    <row r="790" s="601" customFormat="1" ht="15"/>
    <row r="791" s="601" customFormat="1" ht="15"/>
    <row r="792" s="601" customFormat="1" ht="15"/>
    <row r="793" s="601" customFormat="1" ht="15"/>
    <row r="794" s="601" customFormat="1" ht="15"/>
    <row r="795" s="601" customFormat="1" ht="15"/>
    <row r="796" s="601" customFormat="1" ht="15"/>
    <row r="797" s="601" customFormat="1" ht="15"/>
    <row r="798" s="601" customFormat="1" ht="15"/>
    <row r="799" s="601" customFormat="1" ht="15"/>
    <row r="800" s="601" customFormat="1" ht="15"/>
    <row r="801" s="601" customFormat="1" ht="15"/>
    <row r="802" s="601" customFormat="1" ht="15"/>
    <row r="803" s="601" customFormat="1" ht="15"/>
    <row r="804" s="601" customFormat="1" ht="15"/>
    <row r="805" s="601" customFormat="1" ht="15"/>
    <row r="806" s="601" customFormat="1" ht="15"/>
    <row r="807" s="601" customFormat="1" ht="15"/>
    <row r="808" s="601" customFormat="1" ht="15"/>
    <row r="809" s="601" customFormat="1" ht="15"/>
    <row r="810" s="601" customFormat="1" ht="15"/>
    <row r="811" s="601" customFormat="1" ht="15"/>
    <row r="812" s="601" customFormat="1" ht="15"/>
    <row r="813" s="601" customFormat="1" ht="15"/>
    <row r="814" s="601" customFormat="1" ht="15"/>
    <row r="815" s="601" customFormat="1" ht="15"/>
    <row r="816" s="601" customFormat="1" ht="15"/>
    <row r="817" s="601" customFormat="1" ht="15"/>
    <row r="818" s="601" customFormat="1" ht="15"/>
    <row r="819" s="601" customFormat="1" ht="15"/>
    <row r="820" s="601" customFormat="1" ht="15"/>
    <row r="821" s="601" customFormat="1" ht="15"/>
    <row r="822" s="601" customFormat="1" ht="15"/>
    <row r="823" s="601" customFormat="1" ht="15"/>
    <row r="824" s="601" customFormat="1" ht="15"/>
    <row r="825" s="601" customFormat="1" ht="15"/>
    <row r="826" s="601" customFormat="1" ht="15"/>
    <row r="827" s="601" customFormat="1" ht="15"/>
    <row r="828" s="601" customFormat="1" ht="15"/>
    <row r="829" s="601" customFormat="1" ht="15"/>
    <row r="830" s="601" customFormat="1" ht="15"/>
    <row r="831" s="601" customFormat="1" ht="15"/>
    <row r="832" s="601" customFormat="1" ht="15"/>
    <row r="833" s="601" customFormat="1" ht="15"/>
    <row r="834" s="601" customFormat="1" ht="15"/>
    <row r="835" s="601" customFormat="1" ht="15"/>
    <row r="836" s="601" customFormat="1" ht="15"/>
    <row r="837" s="601" customFormat="1" ht="15"/>
    <row r="838" s="601" customFormat="1" ht="15"/>
    <row r="839" s="601" customFormat="1" ht="15"/>
    <row r="840" s="601" customFormat="1" ht="15"/>
    <row r="841" s="601" customFormat="1" ht="15"/>
    <row r="842" s="601" customFormat="1" ht="15"/>
    <row r="843" s="601" customFormat="1" ht="15"/>
    <row r="844" s="601" customFormat="1" ht="15"/>
    <row r="845" s="601" customFormat="1" ht="15"/>
    <row r="846" s="601" customFormat="1" ht="15"/>
    <row r="847" s="601" customFormat="1" ht="15"/>
    <row r="848" s="601" customFormat="1" ht="15"/>
    <row r="849" s="601" customFormat="1" ht="15"/>
    <row r="850" s="601" customFormat="1" ht="15"/>
    <row r="851" s="601" customFormat="1" ht="15"/>
    <row r="852" s="601" customFormat="1" ht="15"/>
    <row r="853" s="601" customFormat="1" ht="15"/>
    <row r="854" s="601" customFormat="1" ht="15"/>
    <row r="855" s="601" customFormat="1" ht="15"/>
    <row r="856" s="601" customFormat="1" ht="15"/>
    <row r="857" s="601" customFormat="1" ht="15"/>
    <row r="858" s="601" customFormat="1" ht="15"/>
    <row r="859" s="601" customFormat="1" ht="15"/>
    <row r="860" s="601" customFormat="1" ht="15"/>
    <row r="861" s="601" customFormat="1" ht="15"/>
    <row r="862" s="601" customFormat="1" ht="15"/>
    <row r="863" s="601" customFormat="1" ht="15"/>
    <row r="864" s="601" customFormat="1" ht="15"/>
    <row r="865" s="601" customFormat="1" ht="15"/>
    <row r="866" s="601" customFormat="1" ht="15"/>
    <row r="867" s="601" customFormat="1" ht="15"/>
    <row r="868" s="601" customFormat="1" ht="15"/>
    <row r="869" s="601" customFormat="1" ht="15"/>
    <row r="870" s="601" customFormat="1" ht="15"/>
    <row r="871" s="601" customFormat="1" ht="15"/>
    <row r="872" s="601" customFormat="1" ht="15"/>
    <row r="873" s="601" customFormat="1" ht="15"/>
    <row r="874" s="601" customFormat="1" ht="15"/>
    <row r="875" s="601" customFormat="1" ht="15"/>
    <row r="876" s="601" customFormat="1" ht="15"/>
    <row r="877" s="601" customFormat="1" ht="15"/>
    <row r="878" s="601" customFormat="1" ht="15"/>
    <row r="879" s="601" customFormat="1" ht="15"/>
    <row r="880" s="601" customFormat="1" ht="15"/>
    <row r="881" s="601" customFormat="1" ht="15"/>
    <row r="882" s="601" customFormat="1" ht="15"/>
    <row r="883" s="601" customFormat="1" ht="15"/>
    <row r="884" s="601" customFormat="1" ht="15"/>
    <row r="885" s="601" customFormat="1" ht="15"/>
    <row r="886" s="601" customFormat="1" ht="15"/>
    <row r="887" s="601" customFormat="1" ht="15"/>
    <row r="888" s="601" customFormat="1" ht="15"/>
    <row r="889" s="601" customFormat="1" ht="15"/>
    <row r="890" s="601" customFormat="1" ht="15"/>
    <row r="891" s="601" customFormat="1" ht="15"/>
    <row r="892" s="601" customFormat="1" ht="15"/>
    <row r="893" s="601" customFormat="1" ht="15"/>
    <row r="894" s="601" customFormat="1" ht="15"/>
    <row r="895" s="601" customFormat="1" ht="15"/>
    <row r="896" s="601" customFormat="1" ht="15"/>
    <row r="897" s="601" customFormat="1" ht="15"/>
    <row r="898" s="601" customFormat="1" ht="15"/>
    <row r="899" s="601" customFormat="1" ht="15"/>
    <row r="900" s="601" customFormat="1" ht="15"/>
    <row r="901" s="601" customFormat="1" ht="15"/>
    <row r="902" s="601" customFormat="1" ht="15"/>
    <row r="903" s="601" customFormat="1" ht="15"/>
    <row r="904" s="601" customFormat="1" ht="15"/>
    <row r="905" s="601" customFormat="1" ht="15"/>
    <row r="906" s="601" customFormat="1" ht="15"/>
    <row r="907" s="601" customFormat="1" ht="15"/>
    <row r="908" s="601" customFormat="1" ht="15"/>
    <row r="909" s="601" customFormat="1" ht="15"/>
    <row r="910" s="601" customFormat="1" ht="15"/>
    <row r="911" s="601" customFormat="1" ht="15"/>
    <row r="912" s="601" customFormat="1" ht="15"/>
    <row r="913" s="601" customFormat="1" ht="15"/>
    <row r="914" s="601" customFormat="1" ht="15"/>
    <row r="915" s="601" customFormat="1" ht="15"/>
    <row r="916" s="601" customFormat="1" ht="15"/>
    <row r="917" s="601" customFormat="1" ht="15"/>
    <row r="918" s="601" customFormat="1" ht="15"/>
    <row r="919" s="601" customFormat="1" ht="15"/>
    <row r="920" s="601" customFormat="1" ht="15"/>
    <row r="921" s="601" customFormat="1" ht="15"/>
    <row r="922" s="601" customFormat="1" ht="15"/>
    <row r="923" s="601" customFormat="1" ht="15"/>
    <row r="924" s="601" customFormat="1" ht="15"/>
    <row r="925" s="601" customFormat="1" ht="15"/>
    <row r="926" s="601" customFormat="1" ht="15"/>
    <row r="927" s="601" customFormat="1" ht="15"/>
    <row r="928" s="601" customFormat="1" ht="15"/>
    <row r="929" s="601" customFormat="1" ht="15"/>
    <row r="930" s="601" customFormat="1" ht="15"/>
    <row r="931" s="601" customFormat="1" ht="15"/>
    <row r="932" s="601" customFormat="1" ht="15"/>
    <row r="933" s="601" customFormat="1" ht="15"/>
    <row r="934" s="601" customFormat="1" ht="15"/>
    <row r="935" s="601" customFormat="1" ht="15"/>
    <row r="936" s="601" customFormat="1" ht="15"/>
    <row r="937" s="601" customFormat="1" ht="15"/>
    <row r="938" s="601" customFormat="1" ht="15"/>
    <row r="939" s="601" customFormat="1" ht="15"/>
    <row r="940" s="601" customFormat="1" ht="15"/>
    <row r="941" s="601" customFormat="1" ht="15"/>
    <row r="942" s="601" customFormat="1" ht="15"/>
    <row r="943" s="601" customFormat="1" ht="15"/>
    <row r="944" s="601" customFormat="1" ht="15"/>
    <row r="945" s="601" customFormat="1" ht="15"/>
    <row r="946" s="601" customFormat="1" ht="15"/>
    <row r="947" s="601" customFormat="1" ht="15"/>
    <row r="948" s="601" customFormat="1" ht="15"/>
    <row r="949" s="601" customFormat="1" ht="15"/>
    <row r="950" s="601" customFormat="1" ht="15"/>
    <row r="951" s="601" customFormat="1" ht="15"/>
    <row r="952" s="601" customFormat="1" ht="15"/>
    <row r="953" s="601" customFormat="1" ht="15"/>
    <row r="954" s="601" customFormat="1" ht="15"/>
    <row r="955" s="601" customFormat="1" ht="15"/>
    <row r="956" s="601" customFormat="1" ht="15"/>
    <row r="957" s="601" customFormat="1" ht="15"/>
    <row r="958" s="601" customFormat="1" ht="15"/>
    <row r="959" s="601" customFormat="1" ht="15"/>
    <row r="960" s="601" customFormat="1" ht="15"/>
    <row r="961" s="601" customFormat="1" ht="15"/>
    <row r="962" s="601" customFormat="1" ht="15"/>
    <row r="963" s="601" customFormat="1" ht="15"/>
    <row r="964" s="601" customFormat="1" ht="15"/>
    <row r="965" s="601" customFormat="1" ht="15"/>
    <row r="966" s="601" customFormat="1" ht="15"/>
    <row r="967" s="601" customFormat="1" ht="15"/>
    <row r="968" s="601" customFormat="1" ht="15"/>
    <row r="969" s="601" customFormat="1" ht="15"/>
    <row r="970" s="601" customFormat="1" ht="15"/>
    <row r="971" s="601" customFormat="1" ht="15"/>
    <row r="972" s="601" customFormat="1" ht="15"/>
    <row r="973" s="601" customFormat="1" ht="15"/>
    <row r="974" s="601" customFormat="1" ht="15"/>
    <row r="975" s="601" customFormat="1" ht="15"/>
    <row r="976" s="601" customFormat="1" ht="15"/>
    <row r="977" s="601" customFormat="1" ht="15"/>
    <row r="978" s="601" customFormat="1" ht="15"/>
    <row r="979" s="601" customFormat="1" ht="15"/>
    <row r="980" s="601" customFormat="1" ht="15"/>
    <row r="981" s="601" customFormat="1" ht="15"/>
    <row r="982" s="601" customFormat="1" ht="15"/>
    <row r="983" s="601" customFormat="1" ht="15"/>
    <row r="984" s="601" customFormat="1" ht="15"/>
    <row r="985" s="601" customFormat="1" ht="15"/>
    <row r="986" s="601" customFormat="1" ht="15"/>
    <row r="987" s="601" customFormat="1" ht="15"/>
    <row r="988" s="601" customFormat="1" ht="15"/>
    <row r="989" s="601" customFormat="1" ht="15"/>
    <row r="990" s="601" customFormat="1" ht="15"/>
    <row r="991" s="601" customFormat="1" ht="15"/>
    <row r="992" s="601" customFormat="1" ht="15"/>
    <row r="993" s="601" customFormat="1" ht="15"/>
    <row r="994" s="601" customFormat="1" ht="15"/>
    <row r="995" s="601" customFormat="1" ht="15"/>
    <row r="996" s="601" customFormat="1" ht="15"/>
    <row r="997" s="601" customFormat="1" ht="15"/>
    <row r="998" s="601" customFormat="1" ht="15"/>
    <row r="999" s="601" customFormat="1" ht="15"/>
    <row r="1000" s="601" customFormat="1" ht="15"/>
    <row r="1001" s="601" customFormat="1" ht="15"/>
    <row r="1002" s="601" customFormat="1" ht="15"/>
    <row r="1003" s="601" customFormat="1" ht="15"/>
    <row r="1004" s="601" customFormat="1" ht="15"/>
    <row r="1005" s="601" customFormat="1" ht="15"/>
    <row r="1006" s="601" customFormat="1" ht="15"/>
    <row r="1007" s="601" customFormat="1" ht="15"/>
    <row r="1008" s="601" customFormat="1" ht="15"/>
    <row r="1009" s="601" customFormat="1" ht="15"/>
    <row r="1010" s="601" customFormat="1" ht="15"/>
    <row r="1011" s="601" customFormat="1" ht="15"/>
    <row r="1012" s="601" customFormat="1" ht="15"/>
    <row r="1013" s="601" customFormat="1" ht="15"/>
    <row r="1014" s="601" customFormat="1" ht="15"/>
    <row r="1015" s="601" customFormat="1" ht="15"/>
    <row r="1016" s="601" customFormat="1" ht="15"/>
    <row r="1017" s="601" customFormat="1" ht="15"/>
    <row r="1018" s="601" customFormat="1" ht="15"/>
    <row r="1019" s="601" customFormat="1" ht="15"/>
    <row r="1020" s="601" customFormat="1" ht="15"/>
    <row r="1021" s="601" customFormat="1" ht="15"/>
    <row r="1022" s="601" customFormat="1" ht="15"/>
    <row r="1023" s="601" customFormat="1" ht="15"/>
    <row r="1024" s="601" customFormat="1" ht="15"/>
    <row r="1025" s="601" customFormat="1" ht="15"/>
    <row r="1026" s="601" customFormat="1" ht="15"/>
    <row r="1027" s="601" customFormat="1" ht="15"/>
    <row r="1028" s="601" customFormat="1" ht="15"/>
    <row r="1029" s="601" customFormat="1" ht="15"/>
    <row r="1030" s="601" customFormat="1" ht="15"/>
    <row r="1031" s="601" customFormat="1" ht="15"/>
    <row r="1032" s="601" customFormat="1" ht="15"/>
    <row r="1033" s="601" customFormat="1" ht="15"/>
    <row r="1034" s="601" customFormat="1" ht="15"/>
    <row r="1035" s="601" customFormat="1" ht="15"/>
    <row r="1036" s="601" customFormat="1" ht="15"/>
    <row r="1037" s="601" customFormat="1" ht="15"/>
    <row r="1038" s="601" customFormat="1" ht="15"/>
    <row r="1039" s="601" customFormat="1" ht="15"/>
    <row r="1040" s="601" customFormat="1" ht="15"/>
    <row r="1041" s="601" customFormat="1" ht="15"/>
    <row r="1042" s="601" customFormat="1" ht="15"/>
    <row r="1043" s="601" customFormat="1" ht="15"/>
    <row r="1044" s="601" customFormat="1" ht="15"/>
    <row r="1045" s="601" customFormat="1" ht="15"/>
    <row r="1046" s="601" customFormat="1" ht="15"/>
    <row r="1047" s="601" customFormat="1" ht="15"/>
    <row r="1048" s="601" customFormat="1" ht="15"/>
    <row r="1049" s="601" customFormat="1" ht="15"/>
    <row r="1050" s="601" customFormat="1" ht="15"/>
    <row r="1051" s="601" customFormat="1" ht="15"/>
    <row r="1052" s="601" customFormat="1" ht="15"/>
    <row r="1053" s="601" customFormat="1" ht="15"/>
    <row r="1054" s="601" customFormat="1" ht="15"/>
    <row r="1055" s="601" customFormat="1" ht="15"/>
    <row r="1056" s="601" customFormat="1" ht="15"/>
    <row r="1057" s="601" customFormat="1" ht="15"/>
    <row r="1058" s="601" customFormat="1" ht="15"/>
    <row r="1059" s="601" customFormat="1" ht="15"/>
    <row r="1060" s="601" customFormat="1" ht="15"/>
    <row r="1061" s="601" customFormat="1" ht="15"/>
    <row r="1062" s="601" customFormat="1" ht="15"/>
    <row r="1063" s="601" customFormat="1" ht="15"/>
    <row r="1064" s="601" customFormat="1" ht="15"/>
    <row r="1065" s="601" customFormat="1" ht="15"/>
    <row r="1066" s="601" customFormat="1" ht="15"/>
    <row r="1067" s="601" customFormat="1" ht="15"/>
    <row r="1068" s="601" customFormat="1" ht="15"/>
    <row r="1069" s="601" customFormat="1" ht="15"/>
    <row r="1070" s="601" customFormat="1" ht="15"/>
    <row r="1071" s="601" customFormat="1" ht="15"/>
    <row r="1072" s="601" customFormat="1" ht="15"/>
    <row r="1073" s="601" customFormat="1" ht="15"/>
    <row r="1074" s="601" customFormat="1" ht="15"/>
    <row r="1075" s="601" customFormat="1" ht="15"/>
    <row r="1076" s="601" customFormat="1" ht="15"/>
    <row r="1077" s="601" customFormat="1" ht="15"/>
    <row r="1078" s="601" customFormat="1" ht="15"/>
    <row r="1079" s="601" customFormat="1" ht="15"/>
    <row r="1080" s="601" customFormat="1" ht="15"/>
    <row r="1081" s="601" customFormat="1" ht="15"/>
    <row r="1082" s="601" customFormat="1" ht="15"/>
    <row r="1083" s="601" customFormat="1" ht="15"/>
    <row r="1084" s="601" customFormat="1" ht="15"/>
    <row r="1085" s="601" customFormat="1" ht="15"/>
    <row r="1086" s="601" customFormat="1" ht="15"/>
    <row r="1087" s="601" customFormat="1" ht="15"/>
    <row r="1088" s="601" customFormat="1" ht="15"/>
    <row r="1089" s="601" customFormat="1" ht="15"/>
    <row r="1090" s="601" customFormat="1" ht="15"/>
    <row r="1091" s="601" customFormat="1" ht="15"/>
    <row r="1092" s="601" customFormat="1" ht="15"/>
    <row r="1093" s="601" customFormat="1" ht="15"/>
    <row r="1094" s="601" customFormat="1" ht="15"/>
    <row r="1095" s="601" customFormat="1" ht="15"/>
    <row r="1096" s="601" customFormat="1" ht="15"/>
    <row r="1097" s="601" customFormat="1" ht="15"/>
    <row r="1098" s="601" customFormat="1" ht="15"/>
    <row r="1099" s="601" customFormat="1" ht="15"/>
    <row r="1100" s="601" customFormat="1" ht="15"/>
    <row r="1101" s="601" customFormat="1" ht="15"/>
    <row r="1102" s="601" customFormat="1" ht="15"/>
    <row r="1103" s="601" customFormat="1" ht="15"/>
    <row r="1104" s="601" customFormat="1" ht="15"/>
    <row r="1105" s="601" customFormat="1" ht="15"/>
    <row r="1106" s="601" customFormat="1" ht="15"/>
    <row r="1107" s="601" customFormat="1" ht="15"/>
    <row r="1108" s="601" customFormat="1" ht="15"/>
    <row r="1109" s="601" customFormat="1" ht="15"/>
    <row r="1110" s="601" customFormat="1" ht="15"/>
    <row r="1111" s="601" customFormat="1" ht="15"/>
    <row r="1112" s="601" customFormat="1" ht="15"/>
    <row r="1113" s="601" customFormat="1" ht="15"/>
    <row r="1114" s="601" customFormat="1" ht="15"/>
    <row r="1115" s="601" customFormat="1" ht="15"/>
    <row r="1116" s="601" customFormat="1" ht="15"/>
    <row r="1117" s="601" customFormat="1" ht="15"/>
    <row r="1118" s="601" customFormat="1" ht="15"/>
    <row r="1119" s="601" customFormat="1" ht="15"/>
    <row r="1120" s="601" customFormat="1" ht="15"/>
    <row r="1121" s="601" customFormat="1" ht="15"/>
    <row r="1122" s="601" customFormat="1" ht="15"/>
    <row r="1123" s="601" customFormat="1" ht="15"/>
    <row r="1124" s="601" customFormat="1" ht="15"/>
    <row r="1125" s="601" customFormat="1" ht="15"/>
    <row r="1126" s="601" customFormat="1" ht="15"/>
    <row r="1127" s="601" customFormat="1" ht="15"/>
    <row r="1128" s="601" customFormat="1" ht="15"/>
    <row r="1129" s="601" customFormat="1" ht="15"/>
    <row r="1130" s="601" customFormat="1" ht="15"/>
    <row r="1131" s="601" customFormat="1" ht="15"/>
    <row r="1132" s="601" customFormat="1" ht="15"/>
    <row r="1133" s="601" customFormat="1" ht="15"/>
    <row r="1134" s="601" customFormat="1" ht="15"/>
    <row r="1135" s="601" customFormat="1" ht="15"/>
    <row r="1136" s="601" customFormat="1" ht="15"/>
    <row r="1137" s="601" customFormat="1" ht="15"/>
    <row r="1138" s="601" customFormat="1" ht="15"/>
    <row r="1139" s="601" customFormat="1" ht="15"/>
    <row r="1140" s="601" customFormat="1" ht="15"/>
    <row r="1141" s="601" customFormat="1" ht="15"/>
    <row r="1142" s="601" customFormat="1" ht="15"/>
    <row r="1143" s="601" customFormat="1" ht="15"/>
    <row r="1144" s="601" customFormat="1" ht="15"/>
    <row r="1145" s="601" customFormat="1" ht="15"/>
    <row r="1146" s="601" customFormat="1" ht="15"/>
    <row r="1147" s="601" customFormat="1" ht="15"/>
    <row r="1148" s="601" customFormat="1" ht="15"/>
    <row r="1149" s="601" customFormat="1" ht="15"/>
    <row r="1150" s="601" customFormat="1" ht="15"/>
    <row r="1151" s="601" customFormat="1" ht="15"/>
    <row r="1152" s="601" customFormat="1" ht="15"/>
    <row r="1153" s="601" customFormat="1" ht="15"/>
    <row r="1154" s="601" customFormat="1" ht="15"/>
    <row r="1155" s="601" customFormat="1" ht="15"/>
    <row r="1156" s="601" customFormat="1" ht="15"/>
    <row r="1157" s="601" customFormat="1" ht="15"/>
    <row r="1158" s="601" customFormat="1" ht="15"/>
    <row r="1159" s="601" customFormat="1" ht="15"/>
    <row r="1160" s="601" customFormat="1" ht="15"/>
    <row r="1161" s="601" customFormat="1" ht="15"/>
    <row r="1162" s="601" customFormat="1" ht="15"/>
    <row r="1163" s="601" customFormat="1" ht="15"/>
    <row r="1164" s="601" customFormat="1" ht="15"/>
    <row r="1165" s="601" customFormat="1" ht="15"/>
    <row r="1166" s="601" customFormat="1" ht="15"/>
    <row r="1167" s="601" customFormat="1" ht="15"/>
    <row r="1168" s="601" customFormat="1" ht="15"/>
    <row r="1169" s="601" customFormat="1" ht="15"/>
    <row r="1170" s="601" customFormat="1" ht="15"/>
    <row r="1171" s="601" customFormat="1" ht="15"/>
    <row r="1172" s="601" customFormat="1" ht="15"/>
    <row r="1173" s="601" customFormat="1" ht="15"/>
    <row r="1174" s="601" customFormat="1" ht="15"/>
    <row r="1175" s="601" customFormat="1" ht="15"/>
    <row r="1176" s="601" customFormat="1" ht="15"/>
    <row r="1177" s="601" customFormat="1" ht="15"/>
    <row r="1178" s="601" customFormat="1" ht="15"/>
    <row r="1179" s="601" customFormat="1" ht="15"/>
    <row r="1180" s="601" customFormat="1" ht="15"/>
    <row r="1181" s="601" customFormat="1" ht="15"/>
    <row r="1182" s="601" customFormat="1" ht="15"/>
    <row r="1183" s="601" customFormat="1" ht="15"/>
    <row r="1184" s="601" customFormat="1" ht="15"/>
    <row r="1185" s="601" customFormat="1" ht="15"/>
    <row r="1186" s="601" customFormat="1" ht="15"/>
    <row r="1187" s="601" customFormat="1" ht="15"/>
    <row r="1188" s="601" customFormat="1" ht="15"/>
    <row r="1189" s="601" customFormat="1" ht="15"/>
    <row r="1190" s="601" customFormat="1" ht="15"/>
    <row r="1191" s="601" customFormat="1" ht="15"/>
    <row r="1192" s="601" customFormat="1" ht="15"/>
    <row r="1193" s="601" customFormat="1" ht="15"/>
    <row r="1194" s="601" customFormat="1" ht="15"/>
    <row r="1195" s="601" customFormat="1" ht="15"/>
    <row r="1196" s="601" customFormat="1" ht="15"/>
    <row r="1197" s="601" customFormat="1" ht="15"/>
    <row r="1198" s="601" customFormat="1" ht="15"/>
    <row r="1199" s="601" customFormat="1" ht="15"/>
    <row r="1200" s="601" customFormat="1" ht="15"/>
    <row r="1201" s="601" customFormat="1" ht="15"/>
    <row r="1202" s="601" customFormat="1" ht="15"/>
  </sheetData>
  <printOptions horizontalCentered="1" verticalCentered="1"/>
  <pageMargins left="0.75" right="0.75" top="0.81" bottom="0.7" header="0.5" footer="0.5"/>
  <pageSetup fitToHeight="1" fitToWidth="1" horizontalDpi="600" verticalDpi="600" orientation="landscape" scale="22"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E627"/>
  <sheetViews>
    <sheetView showGridLines="0" zoomScale="50" zoomScaleNormal="50" workbookViewId="0" topLeftCell="A16">
      <selection activeCell="P8" sqref="P8"/>
    </sheetView>
  </sheetViews>
  <sheetFormatPr defaultColWidth="8.88671875" defaultRowHeight="15"/>
  <cols>
    <col min="1" max="1" width="6.6640625" style="601" customWidth="1"/>
    <col min="2" max="2" width="6.10546875" style="601" customWidth="1"/>
    <col min="3" max="3" width="17.77734375" style="0" customWidth="1"/>
    <col min="4" max="6" width="17.88671875" style="4" customWidth="1"/>
    <col min="7" max="7" width="22.10546875" style="4" customWidth="1"/>
    <col min="8" max="8" width="21.21484375" style="4" customWidth="1"/>
    <col min="9" max="9" width="2.88671875" style="0" customWidth="1"/>
    <col min="10" max="10" width="17.99609375" style="0" customWidth="1"/>
    <col min="11" max="11" width="21.77734375" style="0" customWidth="1"/>
    <col min="12" max="13" width="18.4453125" style="0" customWidth="1"/>
    <col min="14" max="14" width="23.6640625" style="734" customWidth="1"/>
    <col min="15" max="15" width="22.77734375" style="734" customWidth="1"/>
    <col min="16" max="16" width="15.77734375" style="601" customWidth="1"/>
    <col min="17" max="31" width="8.88671875" style="601" customWidth="1"/>
  </cols>
  <sheetData>
    <row r="1" spans="3:15" s="737" customFormat="1" ht="15">
      <c r="C1" s="738"/>
      <c r="D1" s="739"/>
      <c r="E1" s="739"/>
      <c r="F1" s="739"/>
      <c r="G1" s="739"/>
      <c r="H1" s="740"/>
      <c r="N1" s="741"/>
      <c r="O1" s="741"/>
    </row>
    <row r="2" spans="3:15" s="737" customFormat="1" ht="15">
      <c r="C2" s="738"/>
      <c r="D2" s="739"/>
      <c r="E2" s="739"/>
      <c r="F2" s="739"/>
      <c r="G2" s="739"/>
      <c r="H2" s="740"/>
      <c r="N2" s="741"/>
      <c r="O2" s="741"/>
    </row>
    <row r="3" spans="3:15" s="737" customFormat="1" ht="15">
      <c r="C3" s="738"/>
      <c r="D3" s="739"/>
      <c r="E3" s="739"/>
      <c r="F3" s="739"/>
      <c r="G3" s="739"/>
      <c r="H3" s="740"/>
      <c r="N3" s="741"/>
      <c r="O3" s="741"/>
    </row>
    <row r="4" spans="1:15" s="737" customFormat="1" ht="15">
      <c r="A4" s="742"/>
      <c r="C4" s="738"/>
      <c r="D4" s="739"/>
      <c r="E4" s="739"/>
      <c r="F4" s="739"/>
      <c r="G4" s="739"/>
      <c r="H4" s="740"/>
      <c r="N4" s="741"/>
      <c r="O4" s="741"/>
    </row>
    <row r="5" spans="1:15" s="737" customFormat="1" ht="15">
      <c r="A5" s="742"/>
      <c r="C5" s="738"/>
      <c r="D5" s="739"/>
      <c r="E5" s="739"/>
      <c r="F5" s="739"/>
      <c r="G5" s="739"/>
      <c r="H5" s="740"/>
      <c r="N5" s="741"/>
      <c r="O5" s="741"/>
    </row>
    <row r="6" spans="1:17" s="737" customFormat="1" ht="15">
      <c r="A6" s="742"/>
      <c r="B6" s="742"/>
      <c r="C6" s="743"/>
      <c r="D6" s="744"/>
      <c r="E6" s="744"/>
      <c r="F6" s="744"/>
      <c r="G6" s="744"/>
      <c r="H6" s="745"/>
      <c r="I6" s="742"/>
      <c r="J6" s="742"/>
      <c r="K6" s="742"/>
      <c r="L6" s="742"/>
      <c r="M6" s="742"/>
      <c r="N6" s="746"/>
      <c r="O6" s="746"/>
      <c r="P6" s="742"/>
      <c r="Q6" s="742"/>
    </row>
    <row r="7" spans="1:17" s="737" customFormat="1" ht="15">
      <c r="A7" s="742"/>
      <c r="B7" s="742"/>
      <c r="C7" s="743"/>
      <c r="D7" s="744"/>
      <c r="E7" s="744"/>
      <c r="F7" s="744"/>
      <c r="G7" s="744"/>
      <c r="H7" s="745"/>
      <c r="I7" s="742"/>
      <c r="J7" s="742"/>
      <c r="K7" s="742"/>
      <c r="L7" s="742"/>
      <c r="M7" s="742"/>
      <c r="N7" s="746"/>
      <c r="O7" s="746"/>
      <c r="P7" s="742"/>
      <c r="Q7" s="742"/>
    </row>
    <row r="8" spans="1:17" s="737" customFormat="1" ht="33" customHeight="1" thickBot="1">
      <c r="A8" s="742"/>
      <c r="B8" s="742"/>
      <c r="C8" s="673"/>
      <c r="D8" s="747" t="s">
        <v>337</v>
      </c>
      <c r="E8" s="748"/>
      <c r="F8" s="748"/>
      <c r="G8" s="748"/>
      <c r="H8" s="749"/>
      <c r="I8" s="742"/>
      <c r="J8" s="750" t="s">
        <v>338</v>
      </c>
      <c r="K8" s="751"/>
      <c r="L8" s="752"/>
      <c r="M8" s="752"/>
      <c r="N8" s="746"/>
      <c r="O8" s="746"/>
      <c r="P8" s="742"/>
      <c r="Q8" s="742"/>
    </row>
    <row r="9" spans="1:17" ht="39" customHeight="1" thickBot="1">
      <c r="A9" s="46"/>
      <c r="B9" s="46"/>
      <c r="C9" s="133" t="s">
        <v>4</v>
      </c>
      <c r="D9" s="137" t="s">
        <v>7</v>
      </c>
      <c r="E9" s="134" t="s">
        <v>8</v>
      </c>
      <c r="F9" s="138" t="s">
        <v>9</v>
      </c>
      <c r="G9" s="136" t="s">
        <v>303</v>
      </c>
      <c r="H9" s="135" t="s">
        <v>14</v>
      </c>
      <c r="I9" s="210"/>
      <c r="J9" s="106"/>
      <c r="K9" s="156" t="s">
        <v>283</v>
      </c>
      <c r="L9" s="179">
        <v>38718</v>
      </c>
      <c r="M9" s="157"/>
      <c r="P9" s="46"/>
      <c r="Q9" s="46"/>
    </row>
    <row r="10" spans="1:31" s="155" customFormat="1" ht="58.5" customHeight="1" thickBot="1">
      <c r="A10" s="753"/>
      <c r="B10" s="753"/>
      <c r="C10" s="149" t="s">
        <v>298</v>
      </c>
      <c r="D10" s="150" t="s">
        <v>11</v>
      </c>
      <c r="E10" s="151" t="s">
        <v>12</v>
      </c>
      <c r="F10" s="152" t="s">
        <v>13</v>
      </c>
      <c r="G10" s="153" t="s">
        <v>302</v>
      </c>
      <c r="H10" s="154" t="s">
        <v>0</v>
      </c>
      <c r="I10" s="188"/>
      <c r="J10" s="158" t="s">
        <v>282</v>
      </c>
      <c r="K10" s="160" t="s">
        <v>299</v>
      </c>
      <c r="L10" s="159" t="s">
        <v>301</v>
      </c>
      <c r="M10" s="159" t="s">
        <v>300</v>
      </c>
      <c r="N10" s="754"/>
      <c r="O10" s="754"/>
      <c r="P10" s="753"/>
      <c r="Q10" s="753"/>
      <c r="R10" s="755"/>
      <c r="S10" s="755"/>
      <c r="T10" s="755"/>
      <c r="U10" s="755"/>
      <c r="V10" s="755"/>
      <c r="W10" s="755"/>
      <c r="X10" s="755"/>
      <c r="Y10" s="755"/>
      <c r="Z10" s="755"/>
      <c r="AA10" s="755"/>
      <c r="AB10" s="755"/>
      <c r="AC10" s="755"/>
      <c r="AD10" s="755"/>
      <c r="AE10" s="755"/>
    </row>
    <row r="11" spans="1:31" s="148" customFormat="1" ht="42" customHeight="1">
      <c r="A11" s="728"/>
      <c r="B11" s="728"/>
      <c r="C11" s="161">
        <v>1</v>
      </c>
      <c r="D11" s="497">
        <v>0</v>
      </c>
      <c r="E11" s="498">
        <v>0</v>
      </c>
      <c r="F11" s="499">
        <v>0</v>
      </c>
      <c r="G11" s="162">
        <f>(D11+4*E11+F11)/6</f>
        <v>0</v>
      </c>
      <c r="H11" s="163">
        <f>POWER((F11-D11),2)/36</f>
        <v>0</v>
      </c>
      <c r="I11" s="189"/>
      <c r="J11" s="164">
        <v>0.1</v>
      </c>
      <c r="K11" s="760">
        <f aca="true" t="shared" si="0" ref="K11:K28">$G$28+NORMSINV(J11)*(SQRT($H$28))</f>
        <v>0</v>
      </c>
      <c r="L11" s="165">
        <f aca="true" t="shared" si="1" ref="L11:L28">$L$9+K11</f>
        <v>38718</v>
      </c>
      <c r="M11" s="166">
        <f aca="true" t="shared" si="2" ref="M11:M28">($L$9+K11+2*(K11/7))</f>
        <v>38718</v>
      </c>
      <c r="N11" s="756"/>
      <c r="O11" s="756"/>
      <c r="P11" s="728"/>
      <c r="Q11" s="728"/>
      <c r="R11" s="731"/>
      <c r="S11" s="731"/>
      <c r="T11" s="731"/>
      <c r="U11" s="731"/>
      <c r="V11" s="731"/>
      <c r="W11" s="731"/>
      <c r="X11" s="731"/>
      <c r="Y11" s="731"/>
      <c r="Z11" s="731"/>
      <c r="AA11" s="731"/>
      <c r="AB11" s="731"/>
      <c r="AC11" s="731"/>
      <c r="AD11" s="731"/>
      <c r="AE11" s="731"/>
    </row>
    <row r="12" spans="1:31" s="148" customFormat="1" ht="42" customHeight="1">
      <c r="A12" s="728"/>
      <c r="B12" s="728"/>
      <c r="C12" s="167">
        <v>2</v>
      </c>
      <c r="D12" s="500">
        <v>0</v>
      </c>
      <c r="E12" s="501">
        <v>0</v>
      </c>
      <c r="F12" s="502">
        <v>0</v>
      </c>
      <c r="G12" s="168">
        <f aca="true" t="shared" si="3" ref="G12:G19">(D12+4*E12+F12)/6</f>
        <v>0</v>
      </c>
      <c r="H12" s="169">
        <f aca="true" t="shared" si="4" ref="H12:H27">POWER((F12-D12),2)/36</f>
        <v>0</v>
      </c>
      <c r="I12" s="189"/>
      <c r="J12" s="170">
        <v>0.15</v>
      </c>
      <c r="K12" s="759">
        <f t="shared" si="0"/>
        <v>0</v>
      </c>
      <c r="L12" s="171">
        <f t="shared" si="1"/>
        <v>38718</v>
      </c>
      <c r="M12" s="172">
        <f t="shared" si="2"/>
        <v>38718</v>
      </c>
      <c r="N12" s="756"/>
      <c r="O12" s="756"/>
      <c r="P12" s="728"/>
      <c r="Q12" s="728"/>
      <c r="R12" s="731"/>
      <c r="S12" s="731"/>
      <c r="T12" s="731"/>
      <c r="U12" s="731"/>
      <c r="V12" s="731"/>
      <c r="W12" s="731"/>
      <c r="X12" s="731"/>
      <c r="Y12" s="731"/>
      <c r="Z12" s="731"/>
      <c r="AA12" s="731"/>
      <c r="AB12" s="731"/>
      <c r="AC12" s="731"/>
      <c r="AD12" s="731"/>
      <c r="AE12" s="731"/>
    </row>
    <row r="13" spans="1:31" s="148" customFormat="1" ht="42" customHeight="1">
      <c r="A13" s="728"/>
      <c r="B13" s="728"/>
      <c r="C13" s="167">
        <v>3</v>
      </c>
      <c r="D13" s="500">
        <v>0</v>
      </c>
      <c r="E13" s="501">
        <v>0</v>
      </c>
      <c r="F13" s="502">
        <v>0</v>
      </c>
      <c r="G13" s="168">
        <f t="shared" si="3"/>
        <v>0</v>
      </c>
      <c r="H13" s="169">
        <f t="shared" si="4"/>
        <v>0</v>
      </c>
      <c r="I13" s="189"/>
      <c r="J13" s="170">
        <v>0.2</v>
      </c>
      <c r="K13" s="759">
        <f t="shared" si="0"/>
        <v>0</v>
      </c>
      <c r="L13" s="171">
        <f t="shared" si="1"/>
        <v>38718</v>
      </c>
      <c r="M13" s="172">
        <f t="shared" si="2"/>
        <v>38718</v>
      </c>
      <c r="N13" s="756"/>
      <c r="O13" s="756"/>
      <c r="P13" s="728"/>
      <c r="Q13" s="728"/>
      <c r="R13" s="731"/>
      <c r="S13" s="731"/>
      <c r="T13" s="731"/>
      <c r="U13" s="731"/>
      <c r="V13" s="731"/>
      <c r="W13" s="731"/>
      <c r="X13" s="731"/>
      <c r="Y13" s="731"/>
      <c r="Z13" s="731"/>
      <c r="AA13" s="731"/>
      <c r="AB13" s="731"/>
      <c r="AC13" s="731"/>
      <c r="AD13" s="731"/>
      <c r="AE13" s="731"/>
    </row>
    <row r="14" spans="1:31" s="148" customFormat="1" ht="42" customHeight="1">
      <c r="A14" s="728"/>
      <c r="B14" s="728"/>
      <c r="C14" s="167">
        <v>4</v>
      </c>
      <c r="D14" s="500">
        <v>0</v>
      </c>
      <c r="E14" s="501">
        <v>0</v>
      </c>
      <c r="F14" s="502">
        <v>0</v>
      </c>
      <c r="G14" s="168">
        <f t="shared" si="3"/>
        <v>0</v>
      </c>
      <c r="H14" s="169">
        <f t="shared" si="4"/>
        <v>0</v>
      </c>
      <c r="I14" s="189"/>
      <c r="J14" s="170">
        <v>0.25</v>
      </c>
      <c r="K14" s="759">
        <f t="shared" si="0"/>
        <v>0</v>
      </c>
      <c r="L14" s="171">
        <f t="shared" si="1"/>
        <v>38718</v>
      </c>
      <c r="M14" s="172">
        <f t="shared" si="2"/>
        <v>38718</v>
      </c>
      <c r="N14" s="756"/>
      <c r="O14" s="756"/>
      <c r="P14" s="728"/>
      <c r="Q14" s="728"/>
      <c r="R14" s="731"/>
      <c r="S14" s="731"/>
      <c r="T14" s="731"/>
      <c r="U14" s="731"/>
      <c r="V14" s="731"/>
      <c r="W14" s="731"/>
      <c r="X14" s="731"/>
      <c r="Y14" s="731"/>
      <c r="Z14" s="731"/>
      <c r="AA14" s="731"/>
      <c r="AB14" s="731"/>
      <c r="AC14" s="731"/>
      <c r="AD14" s="731"/>
      <c r="AE14" s="731"/>
    </row>
    <row r="15" spans="1:31" s="148" customFormat="1" ht="42" customHeight="1">
      <c r="A15" s="728"/>
      <c r="B15" s="728"/>
      <c r="C15" s="167">
        <v>5</v>
      </c>
      <c r="D15" s="500">
        <v>0</v>
      </c>
      <c r="E15" s="501">
        <v>0</v>
      </c>
      <c r="F15" s="502">
        <v>0</v>
      </c>
      <c r="G15" s="168">
        <f t="shared" si="3"/>
        <v>0</v>
      </c>
      <c r="H15" s="169">
        <f t="shared" si="4"/>
        <v>0</v>
      </c>
      <c r="I15" s="189"/>
      <c r="J15" s="170">
        <v>0.3</v>
      </c>
      <c r="K15" s="759">
        <f t="shared" si="0"/>
        <v>0</v>
      </c>
      <c r="L15" s="171">
        <f t="shared" si="1"/>
        <v>38718</v>
      </c>
      <c r="M15" s="172">
        <f t="shared" si="2"/>
        <v>38718</v>
      </c>
      <c r="N15" s="756"/>
      <c r="O15" s="756"/>
      <c r="P15" s="728"/>
      <c r="Q15" s="728"/>
      <c r="R15" s="731"/>
      <c r="S15" s="731"/>
      <c r="T15" s="731"/>
      <c r="U15" s="731"/>
      <c r="V15" s="731"/>
      <c r="W15" s="731"/>
      <c r="X15" s="731"/>
      <c r="Y15" s="731"/>
      <c r="Z15" s="731"/>
      <c r="AA15" s="731"/>
      <c r="AB15" s="731"/>
      <c r="AC15" s="731"/>
      <c r="AD15" s="731"/>
      <c r="AE15" s="731"/>
    </row>
    <row r="16" spans="1:31" s="148" customFormat="1" ht="42" customHeight="1">
      <c r="A16" s="728"/>
      <c r="B16" s="728"/>
      <c r="C16" s="167">
        <v>6</v>
      </c>
      <c r="D16" s="500">
        <v>0</v>
      </c>
      <c r="E16" s="501">
        <v>0</v>
      </c>
      <c r="F16" s="502">
        <v>0</v>
      </c>
      <c r="G16" s="168">
        <f t="shared" si="3"/>
        <v>0</v>
      </c>
      <c r="H16" s="169">
        <f t="shared" si="4"/>
        <v>0</v>
      </c>
      <c r="I16" s="189"/>
      <c r="J16" s="170">
        <v>0.35</v>
      </c>
      <c r="K16" s="759">
        <f t="shared" si="0"/>
        <v>0</v>
      </c>
      <c r="L16" s="171">
        <f t="shared" si="1"/>
        <v>38718</v>
      </c>
      <c r="M16" s="172">
        <f t="shared" si="2"/>
        <v>38718</v>
      </c>
      <c r="N16" s="756"/>
      <c r="O16" s="756"/>
      <c r="P16" s="728"/>
      <c r="Q16" s="728"/>
      <c r="R16" s="731"/>
      <c r="S16" s="731"/>
      <c r="T16" s="731"/>
      <c r="U16" s="731"/>
      <c r="V16" s="731"/>
      <c r="W16" s="731"/>
      <c r="X16" s="731"/>
      <c r="Y16" s="731"/>
      <c r="Z16" s="731"/>
      <c r="AA16" s="731"/>
      <c r="AB16" s="731"/>
      <c r="AC16" s="731"/>
      <c r="AD16" s="731"/>
      <c r="AE16" s="731"/>
    </row>
    <row r="17" spans="1:31" s="148" customFormat="1" ht="42" customHeight="1">
      <c r="A17" s="728"/>
      <c r="B17" s="728"/>
      <c r="C17" s="167">
        <v>7</v>
      </c>
      <c r="D17" s="500">
        <v>0</v>
      </c>
      <c r="E17" s="501">
        <v>0</v>
      </c>
      <c r="F17" s="502">
        <v>0</v>
      </c>
      <c r="G17" s="168">
        <f t="shared" si="3"/>
        <v>0</v>
      </c>
      <c r="H17" s="169">
        <f t="shared" si="4"/>
        <v>0</v>
      </c>
      <c r="I17" s="189"/>
      <c r="J17" s="170">
        <v>0.4</v>
      </c>
      <c r="K17" s="759">
        <f t="shared" si="0"/>
        <v>0</v>
      </c>
      <c r="L17" s="171">
        <f t="shared" si="1"/>
        <v>38718</v>
      </c>
      <c r="M17" s="172">
        <f t="shared" si="2"/>
        <v>38718</v>
      </c>
      <c r="N17" s="756"/>
      <c r="O17" s="756"/>
      <c r="P17" s="728"/>
      <c r="Q17" s="728"/>
      <c r="R17" s="731"/>
      <c r="S17" s="731"/>
      <c r="T17" s="731"/>
      <c r="U17" s="731"/>
      <c r="V17" s="731"/>
      <c r="W17" s="731"/>
      <c r="X17" s="731"/>
      <c r="Y17" s="731"/>
      <c r="Z17" s="731"/>
      <c r="AA17" s="731"/>
      <c r="AB17" s="731"/>
      <c r="AC17" s="731"/>
      <c r="AD17" s="731"/>
      <c r="AE17" s="731"/>
    </row>
    <row r="18" spans="1:31" s="148" customFormat="1" ht="42" customHeight="1">
      <c r="A18" s="728"/>
      <c r="B18" s="728"/>
      <c r="C18" s="167">
        <v>8</v>
      </c>
      <c r="D18" s="500">
        <v>0</v>
      </c>
      <c r="E18" s="501">
        <v>0</v>
      </c>
      <c r="F18" s="502">
        <v>0</v>
      </c>
      <c r="G18" s="168">
        <f t="shared" si="3"/>
        <v>0</v>
      </c>
      <c r="H18" s="169">
        <f t="shared" si="4"/>
        <v>0</v>
      </c>
      <c r="I18" s="189"/>
      <c r="J18" s="170">
        <v>0.45</v>
      </c>
      <c r="K18" s="759">
        <f t="shared" si="0"/>
        <v>0</v>
      </c>
      <c r="L18" s="171">
        <f t="shared" si="1"/>
        <v>38718</v>
      </c>
      <c r="M18" s="172">
        <f t="shared" si="2"/>
        <v>38718</v>
      </c>
      <c r="N18" s="756"/>
      <c r="O18" s="756"/>
      <c r="P18" s="728"/>
      <c r="Q18" s="728"/>
      <c r="R18" s="731"/>
      <c r="S18" s="731"/>
      <c r="T18" s="731"/>
      <c r="U18" s="731"/>
      <c r="V18" s="731"/>
      <c r="W18" s="731"/>
      <c r="X18" s="731"/>
      <c r="Y18" s="731"/>
      <c r="Z18" s="731"/>
      <c r="AA18" s="731"/>
      <c r="AB18" s="731"/>
      <c r="AC18" s="731"/>
      <c r="AD18" s="731"/>
      <c r="AE18" s="731"/>
    </row>
    <row r="19" spans="1:31" s="148" customFormat="1" ht="42" customHeight="1">
      <c r="A19" s="728"/>
      <c r="B19" s="728"/>
      <c r="C19" s="167">
        <v>9</v>
      </c>
      <c r="D19" s="500">
        <v>0</v>
      </c>
      <c r="E19" s="501">
        <v>0</v>
      </c>
      <c r="F19" s="502">
        <v>0</v>
      </c>
      <c r="G19" s="168">
        <f t="shared" si="3"/>
        <v>0</v>
      </c>
      <c r="H19" s="169">
        <f t="shared" si="4"/>
        <v>0</v>
      </c>
      <c r="I19" s="189"/>
      <c r="J19" s="170">
        <v>0.5</v>
      </c>
      <c r="K19" s="759">
        <f t="shared" si="0"/>
        <v>0</v>
      </c>
      <c r="L19" s="171">
        <f t="shared" si="1"/>
        <v>38718</v>
      </c>
      <c r="M19" s="172">
        <f t="shared" si="2"/>
        <v>38718</v>
      </c>
      <c r="N19" s="756"/>
      <c r="O19" s="756"/>
      <c r="P19" s="728"/>
      <c r="Q19" s="728"/>
      <c r="R19" s="731"/>
      <c r="S19" s="731"/>
      <c r="T19" s="731"/>
      <c r="U19" s="731"/>
      <c r="V19" s="731"/>
      <c r="W19" s="731"/>
      <c r="X19" s="731"/>
      <c r="Y19" s="731"/>
      <c r="Z19" s="731"/>
      <c r="AA19" s="731"/>
      <c r="AB19" s="731"/>
      <c r="AC19" s="731"/>
      <c r="AD19" s="731"/>
      <c r="AE19" s="731"/>
    </row>
    <row r="20" spans="1:31" s="148" customFormat="1" ht="42" customHeight="1">
      <c r="A20" s="728"/>
      <c r="B20" s="728"/>
      <c r="C20" s="167">
        <v>10</v>
      </c>
      <c r="D20" s="500">
        <v>0</v>
      </c>
      <c r="E20" s="501">
        <v>0</v>
      </c>
      <c r="F20" s="502">
        <v>0</v>
      </c>
      <c r="G20" s="168">
        <f>(D20+4*E20+F20)/6</f>
        <v>0</v>
      </c>
      <c r="H20" s="169">
        <f t="shared" si="4"/>
        <v>0</v>
      </c>
      <c r="I20" s="189"/>
      <c r="J20" s="170">
        <v>0.55</v>
      </c>
      <c r="K20" s="759">
        <f t="shared" si="0"/>
        <v>0</v>
      </c>
      <c r="L20" s="171">
        <f t="shared" si="1"/>
        <v>38718</v>
      </c>
      <c r="M20" s="172">
        <f t="shared" si="2"/>
        <v>38718</v>
      </c>
      <c r="N20" s="756"/>
      <c r="O20" s="756"/>
      <c r="P20" s="728"/>
      <c r="Q20" s="728"/>
      <c r="R20" s="731"/>
      <c r="S20" s="731"/>
      <c r="T20" s="731"/>
      <c r="U20" s="731"/>
      <c r="V20" s="731"/>
      <c r="W20" s="731"/>
      <c r="X20" s="731"/>
      <c r="Y20" s="731"/>
      <c r="Z20" s="731"/>
      <c r="AA20" s="731"/>
      <c r="AB20" s="731"/>
      <c r="AC20" s="731"/>
      <c r="AD20" s="731"/>
      <c r="AE20" s="731"/>
    </row>
    <row r="21" spans="1:31" s="148" customFormat="1" ht="42" customHeight="1">
      <c r="A21" s="728"/>
      <c r="B21" s="728"/>
      <c r="C21" s="167">
        <v>11</v>
      </c>
      <c r="D21" s="500">
        <v>0</v>
      </c>
      <c r="E21" s="501">
        <v>0</v>
      </c>
      <c r="F21" s="502">
        <v>0</v>
      </c>
      <c r="G21" s="168">
        <f aca="true" t="shared" si="5" ref="G21:G27">(D21+4*E21+F21)/6</f>
        <v>0</v>
      </c>
      <c r="H21" s="169">
        <f t="shared" si="4"/>
        <v>0</v>
      </c>
      <c r="I21" s="189"/>
      <c r="J21" s="170">
        <v>0.6</v>
      </c>
      <c r="K21" s="759">
        <f t="shared" si="0"/>
        <v>0</v>
      </c>
      <c r="L21" s="171">
        <f t="shared" si="1"/>
        <v>38718</v>
      </c>
      <c r="M21" s="172">
        <f t="shared" si="2"/>
        <v>38718</v>
      </c>
      <c r="N21" s="756"/>
      <c r="O21" s="756"/>
      <c r="P21" s="728"/>
      <c r="Q21" s="728"/>
      <c r="R21" s="731"/>
      <c r="S21" s="731"/>
      <c r="T21" s="731"/>
      <c r="U21" s="731"/>
      <c r="V21" s="731"/>
      <c r="W21" s="731"/>
      <c r="X21" s="731"/>
      <c r="Y21" s="731"/>
      <c r="Z21" s="731"/>
      <c r="AA21" s="731"/>
      <c r="AB21" s="731"/>
      <c r="AC21" s="731"/>
      <c r="AD21" s="731"/>
      <c r="AE21" s="731"/>
    </row>
    <row r="22" spans="1:31" s="148" customFormat="1" ht="42" customHeight="1">
      <c r="A22" s="728"/>
      <c r="B22" s="728"/>
      <c r="C22" s="167">
        <v>12</v>
      </c>
      <c r="D22" s="500">
        <v>0</v>
      </c>
      <c r="E22" s="501">
        <v>0</v>
      </c>
      <c r="F22" s="502">
        <v>0</v>
      </c>
      <c r="G22" s="168">
        <f t="shared" si="5"/>
        <v>0</v>
      </c>
      <c r="H22" s="169">
        <f t="shared" si="4"/>
        <v>0</v>
      </c>
      <c r="I22" s="189"/>
      <c r="J22" s="170">
        <v>0.65</v>
      </c>
      <c r="K22" s="759">
        <f t="shared" si="0"/>
        <v>0</v>
      </c>
      <c r="L22" s="171">
        <f t="shared" si="1"/>
        <v>38718</v>
      </c>
      <c r="M22" s="172">
        <f t="shared" si="2"/>
        <v>38718</v>
      </c>
      <c r="N22" s="756"/>
      <c r="O22" s="756"/>
      <c r="P22" s="728"/>
      <c r="Q22" s="728"/>
      <c r="R22" s="731"/>
      <c r="S22" s="731"/>
      <c r="T22" s="731"/>
      <c r="U22" s="731"/>
      <c r="V22" s="731"/>
      <c r="W22" s="731"/>
      <c r="X22" s="731"/>
      <c r="Y22" s="731"/>
      <c r="Z22" s="731"/>
      <c r="AA22" s="731"/>
      <c r="AB22" s="731"/>
      <c r="AC22" s="731"/>
      <c r="AD22" s="731"/>
      <c r="AE22" s="731"/>
    </row>
    <row r="23" spans="1:31" s="148" customFormat="1" ht="42" customHeight="1">
      <c r="A23" s="728"/>
      <c r="B23" s="728"/>
      <c r="C23" s="167">
        <v>13</v>
      </c>
      <c r="D23" s="500">
        <v>0</v>
      </c>
      <c r="E23" s="501">
        <v>0</v>
      </c>
      <c r="F23" s="502">
        <v>0</v>
      </c>
      <c r="G23" s="168">
        <f t="shared" si="5"/>
        <v>0</v>
      </c>
      <c r="H23" s="169">
        <f t="shared" si="4"/>
        <v>0</v>
      </c>
      <c r="I23" s="189"/>
      <c r="J23" s="170">
        <v>0.7</v>
      </c>
      <c r="K23" s="759">
        <f t="shared" si="0"/>
        <v>0</v>
      </c>
      <c r="L23" s="171">
        <f t="shared" si="1"/>
        <v>38718</v>
      </c>
      <c r="M23" s="172">
        <f t="shared" si="2"/>
        <v>38718</v>
      </c>
      <c r="N23" s="756"/>
      <c r="O23" s="756"/>
      <c r="P23" s="728"/>
      <c r="Q23" s="728"/>
      <c r="R23" s="731"/>
      <c r="S23" s="731"/>
      <c r="T23" s="731"/>
      <c r="U23" s="731"/>
      <c r="V23" s="731"/>
      <c r="W23" s="731"/>
      <c r="X23" s="731"/>
      <c r="Y23" s="731"/>
      <c r="Z23" s="731"/>
      <c r="AA23" s="731"/>
      <c r="AB23" s="731"/>
      <c r="AC23" s="731"/>
      <c r="AD23" s="731"/>
      <c r="AE23" s="731"/>
    </row>
    <row r="24" spans="1:31" s="148" customFormat="1" ht="42" customHeight="1">
      <c r="A24" s="728"/>
      <c r="B24" s="728"/>
      <c r="C24" s="167">
        <v>14</v>
      </c>
      <c r="D24" s="500">
        <v>0</v>
      </c>
      <c r="E24" s="501">
        <v>0</v>
      </c>
      <c r="F24" s="502">
        <v>0</v>
      </c>
      <c r="G24" s="168">
        <f t="shared" si="5"/>
        <v>0</v>
      </c>
      <c r="H24" s="169">
        <f t="shared" si="4"/>
        <v>0</v>
      </c>
      <c r="I24" s="189"/>
      <c r="J24" s="170">
        <v>0.75</v>
      </c>
      <c r="K24" s="759">
        <f t="shared" si="0"/>
        <v>0</v>
      </c>
      <c r="L24" s="171">
        <f t="shared" si="1"/>
        <v>38718</v>
      </c>
      <c r="M24" s="172">
        <f t="shared" si="2"/>
        <v>38718</v>
      </c>
      <c r="N24" s="756"/>
      <c r="O24" s="756"/>
      <c r="P24" s="728"/>
      <c r="Q24" s="728"/>
      <c r="R24" s="731"/>
      <c r="S24" s="731"/>
      <c r="T24" s="731"/>
      <c r="U24" s="731"/>
      <c r="V24" s="731"/>
      <c r="W24" s="731"/>
      <c r="X24" s="731"/>
      <c r="Y24" s="731"/>
      <c r="Z24" s="731"/>
      <c r="AA24" s="731"/>
      <c r="AB24" s="731"/>
      <c r="AC24" s="731"/>
      <c r="AD24" s="731"/>
      <c r="AE24" s="731"/>
    </row>
    <row r="25" spans="1:31" s="148" customFormat="1" ht="42" customHeight="1">
      <c r="A25" s="728"/>
      <c r="B25" s="728"/>
      <c r="C25" s="167">
        <v>15</v>
      </c>
      <c r="D25" s="500">
        <v>0</v>
      </c>
      <c r="E25" s="501">
        <v>0</v>
      </c>
      <c r="F25" s="502">
        <v>0</v>
      </c>
      <c r="G25" s="168">
        <f t="shared" si="5"/>
        <v>0</v>
      </c>
      <c r="H25" s="169">
        <f t="shared" si="4"/>
        <v>0</v>
      </c>
      <c r="I25" s="189"/>
      <c r="J25" s="170">
        <v>0.8</v>
      </c>
      <c r="K25" s="759">
        <f t="shared" si="0"/>
        <v>0</v>
      </c>
      <c r="L25" s="171">
        <f t="shared" si="1"/>
        <v>38718</v>
      </c>
      <c r="M25" s="172">
        <f t="shared" si="2"/>
        <v>38718</v>
      </c>
      <c r="N25" s="756"/>
      <c r="O25" s="756"/>
      <c r="P25" s="728"/>
      <c r="Q25" s="728"/>
      <c r="R25" s="731"/>
      <c r="S25" s="731"/>
      <c r="T25" s="731"/>
      <c r="U25" s="731"/>
      <c r="V25" s="731"/>
      <c r="W25" s="731"/>
      <c r="X25" s="731"/>
      <c r="Y25" s="731"/>
      <c r="Z25" s="731"/>
      <c r="AA25" s="731"/>
      <c r="AB25" s="731"/>
      <c r="AC25" s="731"/>
      <c r="AD25" s="731"/>
      <c r="AE25" s="731"/>
    </row>
    <row r="26" spans="1:31" s="148" customFormat="1" ht="42" customHeight="1">
      <c r="A26" s="728"/>
      <c r="B26" s="728"/>
      <c r="C26" s="167">
        <v>16</v>
      </c>
      <c r="D26" s="500">
        <v>0</v>
      </c>
      <c r="E26" s="501">
        <v>0</v>
      </c>
      <c r="F26" s="502">
        <v>0</v>
      </c>
      <c r="G26" s="168">
        <f t="shared" si="5"/>
        <v>0</v>
      </c>
      <c r="H26" s="169">
        <f t="shared" si="4"/>
        <v>0</v>
      </c>
      <c r="I26" s="189"/>
      <c r="J26" s="170">
        <v>0.85</v>
      </c>
      <c r="K26" s="759">
        <f t="shared" si="0"/>
        <v>0</v>
      </c>
      <c r="L26" s="171">
        <f t="shared" si="1"/>
        <v>38718</v>
      </c>
      <c r="M26" s="172">
        <f t="shared" si="2"/>
        <v>38718</v>
      </c>
      <c r="N26" s="756"/>
      <c r="O26" s="756"/>
      <c r="P26" s="728"/>
      <c r="Q26" s="728"/>
      <c r="R26" s="731"/>
      <c r="S26" s="731"/>
      <c r="T26" s="731"/>
      <c r="U26" s="731"/>
      <c r="V26" s="731"/>
      <c r="W26" s="731"/>
      <c r="X26" s="731"/>
      <c r="Y26" s="731"/>
      <c r="Z26" s="731"/>
      <c r="AA26" s="731"/>
      <c r="AB26" s="731"/>
      <c r="AC26" s="731"/>
      <c r="AD26" s="731"/>
      <c r="AE26" s="731"/>
    </row>
    <row r="27" spans="1:31" s="148" customFormat="1" ht="42" customHeight="1" thickBot="1">
      <c r="A27" s="728"/>
      <c r="B27" s="728"/>
      <c r="C27" s="173">
        <v>17</v>
      </c>
      <c r="D27" s="503">
        <v>0</v>
      </c>
      <c r="E27" s="504">
        <v>0</v>
      </c>
      <c r="F27" s="505">
        <v>0</v>
      </c>
      <c r="G27" s="174">
        <f t="shared" si="5"/>
        <v>0</v>
      </c>
      <c r="H27" s="175">
        <f t="shared" si="4"/>
        <v>0</v>
      </c>
      <c r="I27" s="189"/>
      <c r="J27" s="170">
        <v>0.9</v>
      </c>
      <c r="K27" s="759">
        <f t="shared" si="0"/>
        <v>0</v>
      </c>
      <c r="L27" s="171">
        <f t="shared" si="1"/>
        <v>38718</v>
      </c>
      <c r="M27" s="172">
        <f t="shared" si="2"/>
        <v>38718</v>
      </c>
      <c r="N27" s="756"/>
      <c r="O27" s="756"/>
      <c r="P27" s="728"/>
      <c r="Q27" s="728"/>
      <c r="R27" s="731"/>
      <c r="S27" s="731"/>
      <c r="T27" s="731"/>
      <c r="U27" s="731"/>
      <c r="V27" s="731"/>
      <c r="W27" s="731"/>
      <c r="X27" s="731"/>
      <c r="Y27" s="731"/>
      <c r="Z27" s="731"/>
      <c r="AA27" s="731"/>
      <c r="AB27" s="731"/>
      <c r="AC27" s="731"/>
      <c r="AD27" s="731"/>
      <c r="AE27" s="731"/>
    </row>
    <row r="28" spans="1:31" s="148" customFormat="1" ht="42" customHeight="1" thickBot="1">
      <c r="A28" s="728"/>
      <c r="B28" s="728"/>
      <c r="C28" s="204" t="s">
        <v>0</v>
      </c>
      <c r="D28" s="205" t="s">
        <v>0</v>
      </c>
      <c r="E28" s="205" t="s">
        <v>0</v>
      </c>
      <c r="F28" s="208" t="s">
        <v>15</v>
      </c>
      <c r="G28" s="153">
        <f>SUM(G11:G27)</f>
        <v>0</v>
      </c>
      <c r="H28" s="209">
        <f>SUM(H11:H27)</f>
        <v>0</v>
      </c>
      <c r="I28" s="206"/>
      <c r="J28" s="176">
        <v>0.95</v>
      </c>
      <c r="K28" s="761">
        <f t="shared" si="0"/>
        <v>0</v>
      </c>
      <c r="L28" s="177">
        <f t="shared" si="1"/>
        <v>38718</v>
      </c>
      <c r="M28" s="178">
        <f t="shared" si="2"/>
        <v>38718</v>
      </c>
      <c r="N28" s="756"/>
      <c r="O28" s="756"/>
      <c r="P28" s="728"/>
      <c r="Q28" s="728"/>
      <c r="R28" s="731"/>
      <c r="S28" s="731"/>
      <c r="T28" s="731"/>
      <c r="U28" s="731"/>
      <c r="V28" s="731"/>
      <c r="W28" s="731"/>
      <c r="X28" s="731"/>
      <c r="Y28" s="731"/>
      <c r="Z28" s="731"/>
      <c r="AA28" s="731"/>
      <c r="AB28" s="731"/>
      <c r="AC28" s="731"/>
      <c r="AD28" s="731"/>
      <c r="AE28" s="731"/>
    </row>
    <row r="29" spans="1:17" s="601" customFormat="1" ht="34.5" customHeight="1">
      <c r="A29" s="46"/>
      <c r="B29" s="46"/>
      <c r="C29" s="46"/>
      <c r="D29" s="735"/>
      <c r="E29" s="735"/>
      <c r="F29" s="735"/>
      <c r="G29" s="735"/>
      <c r="H29" s="735"/>
      <c r="I29" s="46"/>
      <c r="J29" s="46"/>
      <c r="K29" s="46"/>
      <c r="N29" s="734"/>
      <c r="O29" s="734"/>
      <c r="P29" s="46"/>
      <c r="Q29" s="46"/>
    </row>
    <row r="30" spans="1:17" s="601" customFormat="1" ht="24.75" customHeight="1">
      <c r="A30" s="46"/>
      <c r="B30" s="46"/>
      <c r="C30" s="46"/>
      <c r="D30" s="735"/>
      <c r="E30" s="735"/>
      <c r="F30" s="735"/>
      <c r="G30" s="735"/>
      <c r="H30" s="735"/>
      <c r="I30" s="46"/>
      <c r="J30" s="46"/>
      <c r="K30" s="46"/>
      <c r="L30" s="46"/>
      <c r="M30" s="46"/>
      <c r="N30" s="736"/>
      <c r="O30" s="736"/>
      <c r="P30" s="46"/>
      <c r="Q30" s="46"/>
    </row>
    <row r="31" spans="1:17" s="601" customFormat="1" ht="24.75" customHeight="1">
      <c r="A31" s="46"/>
      <c r="B31" s="46"/>
      <c r="C31" s="46"/>
      <c r="D31" s="735"/>
      <c r="E31" s="735"/>
      <c r="F31" s="735"/>
      <c r="G31" s="735"/>
      <c r="H31" s="735"/>
      <c r="I31" s="46"/>
      <c r="J31" s="46"/>
      <c r="K31" s="46"/>
      <c r="L31" s="46"/>
      <c r="M31" s="46"/>
      <c r="N31" s="736"/>
      <c r="O31" s="736"/>
      <c r="P31" s="46"/>
      <c r="Q31" s="46"/>
    </row>
    <row r="32" spans="4:15" s="601" customFormat="1" ht="24.75" customHeight="1">
      <c r="D32" s="733"/>
      <c r="E32" s="733"/>
      <c r="F32" s="733"/>
      <c r="G32" s="733"/>
      <c r="H32" s="733"/>
      <c r="N32" s="734"/>
      <c r="O32" s="734"/>
    </row>
    <row r="33" spans="3:13" ht="24.75" customHeight="1">
      <c r="C33" s="601"/>
      <c r="D33" s="733"/>
      <c r="E33" s="757" t="s">
        <v>0</v>
      </c>
      <c r="F33" s="732"/>
      <c r="G33" s="733"/>
      <c r="H33" s="733"/>
      <c r="I33" s="601"/>
      <c r="J33" s="601"/>
      <c r="K33" s="601"/>
      <c r="L33" s="601"/>
      <c r="M33" s="601"/>
    </row>
    <row r="34" spans="3:13" ht="24.75" customHeight="1">
      <c r="C34" s="601"/>
      <c r="D34" s="733"/>
      <c r="E34" s="733"/>
      <c r="F34" s="733"/>
      <c r="G34" s="733"/>
      <c r="H34" s="733"/>
      <c r="I34" s="601"/>
      <c r="J34" s="601"/>
      <c r="K34" s="601"/>
      <c r="L34" s="601"/>
      <c r="M34" s="601"/>
    </row>
    <row r="35" spans="3:13" ht="24.75" customHeight="1">
      <c r="C35" s="649"/>
      <c r="D35" s="732"/>
      <c r="E35" s="733"/>
      <c r="F35" s="733"/>
      <c r="G35" s="733"/>
      <c r="H35" s="733"/>
      <c r="I35" s="601"/>
      <c r="J35" s="601"/>
      <c r="K35" s="601"/>
      <c r="L35" s="601"/>
      <c r="M35" s="601"/>
    </row>
    <row r="36" spans="3:13" ht="24.75" customHeight="1">
      <c r="C36" s="649"/>
      <c r="D36" s="732"/>
      <c r="E36" s="733"/>
      <c r="F36" s="733"/>
      <c r="G36" s="733"/>
      <c r="H36" s="733"/>
      <c r="I36" s="601"/>
      <c r="J36" s="601"/>
      <c r="K36" s="601"/>
      <c r="L36" s="601"/>
      <c r="M36" s="601"/>
    </row>
    <row r="37" spans="3:13" ht="24.75" customHeight="1">
      <c r="C37" s="649"/>
      <c r="D37" s="732"/>
      <c r="E37" s="733"/>
      <c r="F37" s="733"/>
      <c r="G37" s="733"/>
      <c r="H37" s="733"/>
      <c r="I37" s="601"/>
      <c r="J37" s="601"/>
      <c r="K37" s="601"/>
      <c r="L37" s="601"/>
      <c r="M37" s="601"/>
    </row>
    <row r="38" spans="3:13" ht="24.75" customHeight="1">
      <c r="C38" s="649"/>
      <c r="D38" s="732"/>
      <c r="E38" s="733"/>
      <c r="F38" s="733"/>
      <c r="G38" s="733"/>
      <c r="H38" s="733"/>
      <c r="I38" s="601"/>
      <c r="J38" s="601"/>
      <c r="K38" s="601"/>
      <c r="L38" s="601"/>
      <c r="M38" s="601"/>
    </row>
    <row r="39" spans="3:13" ht="24.75" customHeight="1">
      <c r="C39" s="649"/>
      <c r="D39" s="732"/>
      <c r="E39" s="733"/>
      <c r="F39" s="733"/>
      <c r="G39" s="733"/>
      <c r="H39" s="733"/>
      <c r="I39" s="601"/>
      <c r="J39" s="601"/>
      <c r="K39" s="601"/>
      <c r="L39" s="601"/>
      <c r="M39" s="601"/>
    </row>
    <row r="40" spans="3:13" ht="24.75" customHeight="1">
      <c r="C40" s="649" t="s">
        <v>0</v>
      </c>
      <c r="D40" s="732"/>
      <c r="E40" s="733"/>
      <c r="F40" s="733"/>
      <c r="G40" s="733"/>
      <c r="H40" s="733"/>
      <c r="I40" s="601"/>
      <c r="J40" s="601"/>
      <c r="K40" s="601"/>
      <c r="L40" s="601"/>
      <c r="M40" s="601"/>
    </row>
    <row r="41" spans="3:13" ht="24.75" customHeight="1">
      <c r="C41" s="649"/>
      <c r="D41" s="732"/>
      <c r="E41" s="733"/>
      <c r="F41" s="733"/>
      <c r="G41" s="733"/>
      <c r="H41" s="733"/>
      <c r="I41" s="601"/>
      <c r="J41" s="601"/>
      <c r="K41" s="601"/>
      <c r="L41" s="601"/>
      <c r="M41" s="601"/>
    </row>
    <row r="42" spans="3:13" ht="24.75" customHeight="1">
      <c r="C42" s="649"/>
      <c r="D42" s="732"/>
      <c r="E42" s="733"/>
      <c r="F42" s="733"/>
      <c r="G42" s="733"/>
      <c r="H42" s="733"/>
      <c r="I42" s="601"/>
      <c r="J42" s="601"/>
      <c r="K42" s="601"/>
      <c r="L42" s="601"/>
      <c r="M42" s="601"/>
    </row>
    <row r="43" spans="3:13" ht="24.75" customHeight="1">
      <c r="C43" s="649"/>
      <c r="D43" s="732"/>
      <c r="E43" s="733"/>
      <c r="F43" s="733"/>
      <c r="G43" s="733"/>
      <c r="H43" s="733"/>
      <c r="I43" s="601"/>
      <c r="J43" s="601"/>
      <c r="K43" s="601"/>
      <c r="L43" s="601"/>
      <c r="M43" s="601"/>
    </row>
    <row r="44" spans="3:13" ht="24.75" customHeight="1">
      <c r="C44" s="649"/>
      <c r="D44" s="732"/>
      <c r="E44" s="733"/>
      <c r="F44" s="733"/>
      <c r="G44" s="733"/>
      <c r="H44" s="733"/>
      <c r="I44" s="601"/>
      <c r="J44" s="601"/>
      <c r="K44" s="601"/>
      <c r="L44" s="601"/>
      <c r="M44" s="601"/>
    </row>
    <row r="45" spans="3:13" ht="24.75" customHeight="1">
      <c r="C45" s="649"/>
      <c r="D45" s="732"/>
      <c r="E45" s="733"/>
      <c r="F45" s="733"/>
      <c r="G45" s="733"/>
      <c r="H45" s="733"/>
      <c r="I45" s="601"/>
      <c r="J45" s="601"/>
      <c r="K45" s="601"/>
      <c r="L45" s="601"/>
      <c r="M45" s="601"/>
    </row>
    <row r="46" spans="3:13" ht="24.75" customHeight="1">
      <c r="C46" s="649"/>
      <c r="D46" s="732"/>
      <c r="E46" s="733"/>
      <c r="F46" s="733"/>
      <c r="G46" s="733"/>
      <c r="H46" s="733"/>
      <c r="I46" s="601"/>
      <c r="J46" s="601"/>
      <c r="K46" s="601"/>
      <c r="L46" s="601"/>
      <c r="M46" s="601"/>
    </row>
    <row r="47" spans="3:13" ht="24.75" customHeight="1">
      <c r="C47" s="649"/>
      <c r="D47" s="732"/>
      <c r="E47" s="732"/>
      <c r="F47" s="732"/>
      <c r="G47" s="732"/>
      <c r="H47" s="733"/>
      <c r="I47" s="601"/>
      <c r="J47" s="601"/>
      <c r="K47" s="601"/>
      <c r="L47" s="601"/>
      <c r="M47" s="601"/>
    </row>
    <row r="48" spans="3:13" ht="24.75" customHeight="1">
      <c r="C48" s="649"/>
      <c r="D48" s="732"/>
      <c r="E48" s="732"/>
      <c r="F48" s="732"/>
      <c r="G48" s="732"/>
      <c r="H48" s="733"/>
      <c r="I48" s="601"/>
      <c r="J48" s="601"/>
      <c r="K48" s="601"/>
      <c r="L48" s="601"/>
      <c r="M48" s="601"/>
    </row>
    <row r="49" spans="3:13" ht="24.75" customHeight="1">
      <c r="C49" s="649"/>
      <c r="D49" s="732"/>
      <c r="E49" s="732"/>
      <c r="F49" s="732"/>
      <c r="G49" s="732"/>
      <c r="H49" s="733"/>
      <c r="I49" s="601"/>
      <c r="J49" s="601"/>
      <c r="K49" s="601"/>
      <c r="L49" s="601"/>
      <c r="M49" s="601"/>
    </row>
    <row r="50" spans="3:13" ht="24.75" customHeight="1">
      <c r="C50" s="649"/>
      <c r="D50" s="732"/>
      <c r="E50" s="732"/>
      <c r="F50" s="732"/>
      <c r="G50" s="732"/>
      <c r="H50" s="733"/>
      <c r="I50" s="601"/>
      <c r="J50" s="601"/>
      <c r="K50" s="601"/>
      <c r="L50" s="601"/>
      <c r="M50" s="601"/>
    </row>
    <row r="51" spans="3:13" ht="24.75" customHeight="1">
      <c r="C51" s="649"/>
      <c r="D51" s="732"/>
      <c r="E51" s="732"/>
      <c r="F51" s="732"/>
      <c r="G51" s="732"/>
      <c r="H51" s="733"/>
      <c r="I51" s="601"/>
      <c r="J51" s="601"/>
      <c r="K51" s="601"/>
      <c r="L51" s="601"/>
      <c r="M51" s="601"/>
    </row>
    <row r="52" spans="3:13" ht="24.75" customHeight="1">
      <c r="C52" s="649"/>
      <c r="D52" s="732"/>
      <c r="E52" s="732"/>
      <c r="F52" s="732"/>
      <c r="G52" s="732"/>
      <c r="H52" s="733"/>
      <c r="I52" s="601"/>
      <c r="J52" s="601"/>
      <c r="K52" s="601"/>
      <c r="L52" s="601"/>
      <c r="M52" s="601"/>
    </row>
    <row r="53" spans="3:13" ht="24.75" customHeight="1">
      <c r="C53" s="649"/>
      <c r="D53" s="732"/>
      <c r="E53" s="732"/>
      <c r="F53" s="732"/>
      <c r="G53" s="732"/>
      <c r="H53" s="733"/>
      <c r="I53" s="601"/>
      <c r="J53" s="601"/>
      <c r="K53" s="601"/>
      <c r="L53" s="601"/>
      <c r="M53" s="601"/>
    </row>
    <row r="54" spans="3:13" ht="24.75" customHeight="1">
      <c r="C54" s="649"/>
      <c r="D54" s="732"/>
      <c r="E54" s="732"/>
      <c r="F54" s="732"/>
      <c r="G54" s="732"/>
      <c r="H54" s="733"/>
      <c r="I54" s="601"/>
      <c r="J54" s="601"/>
      <c r="K54" s="601"/>
      <c r="L54" s="601"/>
      <c r="M54" s="601"/>
    </row>
    <row r="55" spans="3:13" ht="24.75" customHeight="1">
      <c r="C55" s="649"/>
      <c r="D55" s="732"/>
      <c r="E55" s="732"/>
      <c r="F55" s="732"/>
      <c r="G55" s="732"/>
      <c r="H55" s="733"/>
      <c r="I55" s="601"/>
      <c r="J55" s="601"/>
      <c r="K55" s="601"/>
      <c r="L55" s="601"/>
      <c r="M55" s="601"/>
    </row>
    <row r="56" spans="3:13" ht="24.75" customHeight="1">
      <c r="C56" s="649"/>
      <c r="D56" s="732"/>
      <c r="E56" s="732"/>
      <c r="F56" s="732"/>
      <c r="G56" s="732"/>
      <c r="H56" s="733"/>
      <c r="I56" s="601"/>
      <c r="J56" s="601"/>
      <c r="K56" s="601"/>
      <c r="L56" s="601"/>
      <c r="M56" s="601"/>
    </row>
    <row r="57" spans="3:13" ht="24.75" customHeight="1">
      <c r="C57" s="649"/>
      <c r="D57" s="732"/>
      <c r="E57" s="732"/>
      <c r="F57" s="732"/>
      <c r="G57" s="732"/>
      <c r="H57" s="733"/>
      <c r="I57" s="601"/>
      <c r="J57" s="601"/>
      <c r="K57" s="601"/>
      <c r="L57" s="601"/>
      <c r="M57" s="601"/>
    </row>
    <row r="58" spans="3:13" ht="24.75" customHeight="1">
      <c r="C58" s="649"/>
      <c r="D58" s="732"/>
      <c r="E58" s="732"/>
      <c r="F58" s="732"/>
      <c r="G58" s="732"/>
      <c r="H58" s="733"/>
      <c r="I58" s="601"/>
      <c r="J58" s="601"/>
      <c r="K58" s="601"/>
      <c r="L58" s="601"/>
      <c r="M58" s="601"/>
    </row>
    <row r="59" spans="3:13" ht="24.75" customHeight="1">
      <c r="C59" s="649"/>
      <c r="D59" s="732"/>
      <c r="E59" s="732"/>
      <c r="F59" s="732"/>
      <c r="G59" s="732"/>
      <c r="H59" s="733"/>
      <c r="I59" s="601"/>
      <c r="J59" s="601"/>
      <c r="K59" s="601"/>
      <c r="L59" s="601"/>
      <c r="M59" s="601"/>
    </row>
    <row r="60" spans="3:13" ht="24.75" customHeight="1">
      <c r="C60" s="649"/>
      <c r="D60" s="732"/>
      <c r="E60" s="732"/>
      <c r="F60" s="732"/>
      <c r="G60" s="732"/>
      <c r="H60" s="733"/>
      <c r="I60" s="601"/>
      <c r="J60" s="601"/>
      <c r="K60" s="601"/>
      <c r="L60" s="601"/>
      <c r="M60" s="601"/>
    </row>
    <row r="61" spans="3:13" ht="24.75" customHeight="1">
      <c r="C61" s="649"/>
      <c r="D61" s="732"/>
      <c r="E61" s="732"/>
      <c r="F61" s="732"/>
      <c r="G61" s="732"/>
      <c r="H61" s="733"/>
      <c r="I61" s="601"/>
      <c r="J61" s="601"/>
      <c r="K61" s="601"/>
      <c r="L61" s="601"/>
      <c r="M61" s="601"/>
    </row>
    <row r="62" spans="3:13" ht="15">
      <c r="C62" s="601"/>
      <c r="D62" s="733"/>
      <c r="E62" s="733"/>
      <c r="F62" s="733"/>
      <c r="G62" s="733"/>
      <c r="H62" s="733"/>
      <c r="I62" s="601"/>
      <c r="J62" s="601"/>
      <c r="K62" s="601"/>
      <c r="L62" s="601"/>
      <c r="M62" s="601"/>
    </row>
    <row r="63" spans="3:13" ht="15">
      <c r="C63" s="601"/>
      <c r="D63" s="733"/>
      <c r="E63" s="733"/>
      <c r="F63" s="733"/>
      <c r="G63" s="733"/>
      <c r="H63" s="733"/>
      <c r="I63" s="601"/>
      <c r="J63" s="601"/>
      <c r="K63" s="601"/>
      <c r="L63" s="601"/>
      <c r="M63" s="601"/>
    </row>
    <row r="64" spans="3:13" ht="15">
      <c r="C64" s="601"/>
      <c r="D64" s="733"/>
      <c r="E64" s="733"/>
      <c r="F64" s="733"/>
      <c r="G64" s="733"/>
      <c r="H64" s="733"/>
      <c r="I64" s="601"/>
      <c r="J64" s="601"/>
      <c r="K64" s="601"/>
      <c r="L64" s="601"/>
      <c r="M64" s="601"/>
    </row>
    <row r="65" spans="4:13" ht="15">
      <c r="D65" s="733"/>
      <c r="E65" s="733"/>
      <c r="F65" s="733"/>
      <c r="G65" s="733"/>
      <c r="H65" s="733"/>
      <c r="I65" s="601"/>
      <c r="J65" s="601"/>
      <c r="K65" s="601"/>
      <c r="L65" s="601"/>
      <c r="M65" s="601"/>
    </row>
    <row r="66" spans="4:13" ht="15">
      <c r="D66" s="733"/>
      <c r="E66" s="733"/>
      <c r="F66" s="733"/>
      <c r="G66" s="733"/>
      <c r="H66" s="733"/>
      <c r="I66" s="601"/>
      <c r="J66" s="601"/>
      <c r="K66" s="601"/>
      <c r="L66" s="601"/>
      <c r="M66" s="601"/>
    </row>
    <row r="67" spans="4:13" ht="15">
      <c r="D67" s="733"/>
      <c r="E67" s="733"/>
      <c r="F67" s="733"/>
      <c r="G67" s="733"/>
      <c r="H67" s="733"/>
      <c r="I67" s="601"/>
      <c r="J67" s="601"/>
      <c r="K67" s="601"/>
      <c r="L67" s="601"/>
      <c r="M67" s="601"/>
    </row>
    <row r="68" spans="4:13" ht="15">
      <c r="D68" s="733"/>
      <c r="E68" s="733"/>
      <c r="F68" s="733"/>
      <c r="G68" s="733"/>
      <c r="H68" s="733"/>
      <c r="I68" s="601"/>
      <c r="J68" s="601"/>
      <c r="K68" s="601"/>
      <c r="L68" s="601"/>
      <c r="M68" s="601"/>
    </row>
    <row r="69" spans="4:13" ht="15">
      <c r="D69" s="733"/>
      <c r="E69" s="733"/>
      <c r="F69" s="733"/>
      <c r="G69" s="733"/>
      <c r="H69" s="733"/>
      <c r="I69" s="601"/>
      <c r="J69" s="601"/>
      <c r="K69" s="601"/>
      <c r="L69" s="601"/>
      <c r="M69" s="601"/>
    </row>
    <row r="70" spans="4:13" ht="15">
      <c r="D70" s="733"/>
      <c r="E70" s="733"/>
      <c r="F70" s="733"/>
      <c r="G70" s="733"/>
      <c r="H70" s="733"/>
      <c r="I70" s="601"/>
      <c r="J70" s="601"/>
      <c r="K70" s="601"/>
      <c r="L70" s="601"/>
      <c r="M70" s="601"/>
    </row>
    <row r="71" spans="4:13" ht="15">
      <c r="D71" s="733"/>
      <c r="E71" s="733"/>
      <c r="F71" s="733"/>
      <c r="G71" s="733"/>
      <c r="H71" s="733"/>
      <c r="I71" s="601"/>
      <c r="J71" s="601"/>
      <c r="K71" s="601"/>
      <c r="L71" s="601"/>
      <c r="M71" s="601"/>
    </row>
    <row r="72" spans="4:13" ht="15">
      <c r="D72" s="733"/>
      <c r="E72" s="733"/>
      <c r="F72" s="733"/>
      <c r="G72" s="733"/>
      <c r="H72" s="733"/>
      <c r="I72" s="601"/>
      <c r="J72" s="601"/>
      <c r="K72" s="601"/>
      <c r="L72" s="601"/>
      <c r="M72" s="601"/>
    </row>
    <row r="73" spans="4:13" ht="15">
      <c r="D73" s="733"/>
      <c r="E73" s="733"/>
      <c r="F73" s="733"/>
      <c r="G73" s="733"/>
      <c r="H73" s="733"/>
      <c r="I73" s="601"/>
      <c r="J73" s="601"/>
      <c r="K73" s="601"/>
      <c r="L73" s="601"/>
      <c r="M73" s="601"/>
    </row>
    <row r="74" spans="4:13" ht="15">
      <c r="D74" s="733"/>
      <c r="E74" s="733"/>
      <c r="F74" s="733"/>
      <c r="G74" s="733"/>
      <c r="H74" s="733"/>
      <c r="I74" s="601"/>
      <c r="J74" s="601"/>
      <c r="K74" s="601"/>
      <c r="L74" s="601"/>
      <c r="M74" s="601"/>
    </row>
    <row r="75" spans="4:13" ht="15">
      <c r="D75" s="733"/>
      <c r="E75" s="733"/>
      <c r="F75" s="733"/>
      <c r="G75" s="733"/>
      <c r="H75" s="733"/>
      <c r="I75" s="601"/>
      <c r="J75" s="601"/>
      <c r="K75" s="601"/>
      <c r="L75" s="601"/>
      <c r="M75" s="601"/>
    </row>
    <row r="76" spans="4:13" ht="15">
      <c r="D76" s="733"/>
      <c r="E76" s="733"/>
      <c r="F76" s="733"/>
      <c r="G76" s="733"/>
      <c r="H76" s="733"/>
      <c r="I76" s="601"/>
      <c r="J76" s="601"/>
      <c r="K76" s="601"/>
      <c r="L76" s="601"/>
      <c r="M76" s="601"/>
    </row>
    <row r="77" spans="4:13" ht="15">
      <c r="D77" s="733"/>
      <c r="E77" s="733"/>
      <c r="F77" s="733"/>
      <c r="G77" s="733"/>
      <c r="H77" s="733"/>
      <c r="I77" s="601"/>
      <c r="J77" s="601"/>
      <c r="K77" s="601"/>
      <c r="L77" s="601"/>
      <c r="M77" s="601"/>
    </row>
    <row r="78" spans="4:13" ht="15">
      <c r="D78" s="733"/>
      <c r="E78" s="733"/>
      <c r="F78" s="733"/>
      <c r="G78" s="733"/>
      <c r="H78" s="733"/>
      <c r="I78" s="601"/>
      <c r="J78" s="601"/>
      <c r="K78" s="601"/>
      <c r="L78" s="601"/>
      <c r="M78" s="601"/>
    </row>
    <row r="79" spans="4:13" ht="15">
      <c r="D79" s="733"/>
      <c r="E79" s="733"/>
      <c r="F79" s="733"/>
      <c r="G79" s="733"/>
      <c r="H79" s="733"/>
      <c r="I79" s="601"/>
      <c r="J79" s="601"/>
      <c r="K79" s="601"/>
      <c r="L79" s="601"/>
      <c r="M79" s="601"/>
    </row>
    <row r="80" spans="4:13" ht="15">
      <c r="D80" s="733"/>
      <c r="E80" s="733"/>
      <c r="F80" s="733"/>
      <c r="G80" s="733"/>
      <c r="H80" s="733"/>
      <c r="I80" s="601"/>
      <c r="J80" s="601"/>
      <c r="K80" s="601"/>
      <c r="L80" s="601"/>
      <c r="M80" s="601"/>
    </row>
    <row r="81" spans="4:13" ht="15">
      <c r="D81" s="733"/>
      <c r="E81" s="733"/>
      <c r="F81" s="733"/>
      <c r="G81" s="733"/>
      <c r="H81" s="733"/>
      <c r="I81" s="601"/>
      <c r="J81" s="601"/>
      <c r="K81" s="601"/>
      <c r="L81" s="601"/>
      <c r="M81" s="601"/>
    </row>
    <row r="82" spans="4:13" ht="15">
      <c r="D82" s="733"/>
      <c r="E82" s="733"/>
      <c r="F82" s="733"/>
      <c r="G82" s="733"/>
      <c r="H82" s="733"/>
      <c r="I82" s="601"/>
      <c r="J82" s="601"/>
      <c r="K82" s="601"/>
      <c r="L82" s="601"/>
      <c r="M82" s="601"/>
    </row>
    <row r="83" spans="4:13" ht="15">
      <c r="D83" s="733"/>
      <c r="E83" s="733"/>
      <c r="F83" s="733"/>
      <c r="G83" s="733"/>
      <c r="H83" s="733"/>
      <c r="I83" s="601"/>
      <c r="J83" s="601"/>
      <c r="K83" s="601"/>
      <c r="L83" s="601"/>
      <c r="M83" s="601"/>
    </row>
    <row r="84" spans="4:13" ht="15">
      <c r="D84" s="733"/>
      <c r="E84" s="733"/>
      <c r="F84" s="733"/>
      <c r="G84" s="733"/>
      <c r="H84" s="733"/>
      <c r="I84" s="601"/>
      <c r="J84" s="601"/>
      <c r="K84" s="601"/>
      <c r="L84" s="601"/>
      <c r="M84" s="601"/>
    </row>
    <row r="85" spans="4:13" ht="15">
      <c r="D85" s="733"/>
      <c r="E85" s="733"/>
      <c r="F85" s="733"/>
      <c r="G85" s="733"/>
      <c r="H85" s="733"/>
      <c r="I85" s="601"/>
      <c r="J85" s="601"/>
      <c r="K85" s="601"/>
      <c r="L85" s="601"/>
      <c r="M85" s="601"/>
    </row>
    <row r="86" spans="4:13" ht="15">
      <c r="D86" s="733"/>
      <c r="E86" s="733"/>
      <c r="F86" s="733"/>
      <c r="G86" s="733"/>
      <c r="H86" s="733"/>
      <c r="I86" s="601"/>
      <c r="J86" s="601"/>
      <c r="K86" s="601"/>
      <c r="L86" s="601"/>
      <c r="M86" s="601"/>
    </row>
    <row r="87" spans="4:13" ht="15">
      <c r="D87" s="733"/>
      <c r="E87" s="733"/>
      <c r="F87" s="733"/>
      <c r="G87" s="733"/>
      <c r="H87" s="733"/>
      <c r="I87" s="601"/>
      <c r="J87" s="601"/>
      <c r="K87" s="601"/>
      <c r="L87" s="601"/>
      <c r="M87" s="601"/>
    </row>
    <row r="88" spans="4:13" ht="15">
      <c r="D88" s="733"/>
      <c r="E88" s="733"/>
      <c r="F88" s="733"/>
      <c r="G88" s="733"/>
      <c r="H88" s="733"/>
      <c r="I88" s="601"/>
      <c r="J88" s="601"/>
      <c r="K88" s="601"/>
      <c r="L88" s="601"/>
      <c r="M88" s="601"/>
    </row>
    <row r="89" spans="4:13" ht="15">
      <c r="D89" s="733"/>
      <c r="E89" s="733"/>
      <c r="F89" s="733"/>
      <c r="G89" s="733"/>
      <c r="H89" s="733"/>
      <c r="I89" s="601"/>
      <c r="J89" s="601"/>
      <c r="K89" s="601"/>
      <c r="L89" s="601"/>
      <c r="M89" s="601"/>
    </row>
    <row r="90" spans="4:13" ht="15">
      <c r="D90" s="733"/>
      <c r="E90" s="733"/>
      <c r="F90" s="733"/>
      <c r="G90" s="733"/>
      <c r="H90" s="733"/>
      <c r="I90" s="601"/>
      <c r="J90" s="601"/>
      <c r="K90" s="601"/>
      <c r="L90" s="601"/>
      <c r="M90" s="601"/>
    </row>
    <row r="91" spans="4:13" ht="15">
      <c r="D91" s="733"/>
      <c r="E91" s="733"/>
      <c r="F91" s="733"/>
      <c r="G91" s="733"/>
      <c r="H91" s="733"/>
      <c r="I91" s="601"/>
      <c r="J91" s="601"/>
      <c r="K91" s="601"/>
      <c r="L91" s="601"/>
      <c r="M91" s="601"/>
    </row>
    <row r="92" spans="4:13" ht="15">
      <c r="D92" s="733"/>
      <c r="E92" s="733"/>
      <c r="F92" s="733"/>
      <c r="G92" s="733"/>
      <c r="H92" s="733"/>
      <c r="I92" s="601"/>
      <c r="J92" s="601"/>
      <c r="K92" s="601"/>
      <c r="L92" s="601"/>
      <c r="M92" s="601"/>
    </row>
    <row r="93" spans="4:13" ht="15">
      <c r="D93" s="733"/>
      <c r="E93" s="733"/>
      <c r="F93" s="733"/>
      <c r="G93" s="733"/>
      <c r="H93" s="733"/>
      <c r="I93" s="601"/>
      <c r="J93" s="601"/>
      <c r="K93" s="601"/>
      <c r="L93" s="601"/>
      <c r="M93" s="601"/>
    </row>
    <row r="94" spans="4:13" ht="15">
      <c r="D94" s="733"/>
      <c r="E94" s="733"/>
      <c r="F94" s="733"/>
      <c r="G94" s="733"/>
      <c r="H94" s="733"/>
      <c r="I94" s="601"/>
      <c r="J94" s="601"/>
      <c r="K94" s="601"/>
      <c r="L94" s="601"/>
      <c r="M94" s="601"/>
    </row>
    <row r="95" spans="4:13" ht="15">
      <c r="D95" s="733"/>
      <c r="E95" s="733"/>
      <c r="F95" s="733"/>
      <c r="G95" s="733"/>
      <c r="H95" s="733"/>
      <c r="I95" s="601"/>
      <c r="J95" s="601"/>
      <c r="K95" s="601"/>
      <c r="L95" s="601"/>
      <c r="M95" s="601"/>
    </row>
    <row r="96" spans="4:13" ht="15">
      <c r="D96" s="733"/>
      <c r="E96" s="733"/>
      <c r="F96" s="733"/>
      <c r="G96" s="733"/>
      <c r="H96" s="733"/>
      <c r="I96" s="601"/>
      <c r="J96" s="601"/>
      <c r="K96" s="601"/>
      <c r="L96" s="601"/>
      <c r="M96" s="601"/>
    </row>
    <row r="97" spans="4:13" ht="15">
      <c r="D97" s="733"/>
      <c r="E97" s="733"/>
      <c r="F97" s="733"/>
      <c r="G97" s="733"/>
      <c r="H97" s="733"/>
      <c r="I97" s="601"/>
      <c r="J97" s="601"/>
      <c r="K97" s="601"/>
      <c r="L97" s="601"/>
      <c r="M97" s="601"/>
    </row>
    <row r="98" spans="4:13" ht="15">
      <c r="D98" s="733"/>
      <c r="E98" s="733"/>
      <c r="F98" s="733"/>
      <c r="G98" s="733"/>
      <c r="H98" s="733"/>
      <c r="I98" s="601"/>
      <c r="J98" s="601"/>
      <c r="K98" s="601"/>
      <c r="L98" s="601"/>
      <c r="M98" s="601"/>
    </row>
    <row r="99" spans="4:13" ht="15">
      <c r="D99" s="733"/>
      <c r="E99" s="733"/>
      <c r="F99" s="733"/>
      <c r="G99" s="733"/>
      <c r="H99" s="733"/>
      <c r="I99" s="601"/>
      <c r="J99" s="601"/>
      <c r="K99" s="601"/>
      <c r="L99" s="601"/>
      <c r="M99" s="601"/>
    </row>
    <row r="100" spans="4:13" ht="15">
      <c r="D100" s="733"/>
      <c r="E100" s="733"/>
      <c r="F100" s="733"/>
      <c r="G100" s="733"/>
      <c r="H100" s="733"/>
      <c r="I100" s="601"/>
      <c r="J100" s="601"/>
      <c r="K100" s="601"/>
      <c r="L100" s="601"/>
      <c r="M100" s="601"/>
    </row>
    <row r="101" spans="4:13" ht="15">
      <c r="D101" s="733"/>
      <c r="E101" s="733"/>
      <c r="F101" s="733"/>
      <c r="G101" s="733"/>
      <c r="H101" s="733"/>
      <c r="I101" s="601"/>
      <c r="J101" s="601"/>
      <c r="K101" s="601"/>
      <c r="L101" s="601"/>
      <c r="M101" s="601"/>
    </row>
    <row r="102" spans="4:13" ht="15">
      <c r="D102" s="733"/>
      <c r="E102" s="733"/>
      <c r="F102" s="733"/>
      <c r="G102" s="733"/>
      <c r="H102" s="733"/>
      <c r="I102" s="601"/>
      <c r="J102" s="601"/>
      <c r="K102" s="601"/>
      <c r="L102" s="601"/>
      <c r="M102" s="601"/>
    </row>
    <row r="103" spans="4:13" ht="15">
      <c r="D103" s="733"/>
      <c r="E103" s="733"/>
      <c r="F103" s="733"/>
      <c r="G103" s="733"/>
      <c r="H103" s="733"/>
      <c r="I103" s="601"/>
      <c r="J103" s="601"/>
      <c r="K103" s="601"/>
      <c r="L103" s="601"/>
      <c r="M103" s="601"/>
    </row>
    <row r="104" spans="4:13" ht="15">
      <c r="D104" s="733"/>
      <c r="E104" s="733"/>
      <c r="F104" s="733"/>
      <c r="G104" s="733"/>
      <c r="H104" s="733"/>
      <c r="I104" s="601"/>
      <c r="J104" s="601"/>
      <c r="K104" s="601"/>
      <c r="L104" s="601"/>
      <c r="M104" s="601"/>
    </row>
    <row r="105" spans="4:13" ht="15">
      <c r="D105" s="733"/>
      <c r="E105" s="733"/>
      <c r="F105" s="733"/>
      <c r="G105" s="733"/>
      <c r="H105" s="733"/>
      <c r="I105" s="601"/>
      <c r="J105" s="601"/>
      <c r="K105" s="601"/>
      <c r="L105" s="601"/>
      <c r="M105" s="601"/>
    </row>
    <row r="106" spans="4:13" ht="15">
      <c r="D106" s="733"/>
      <c r="E106" s="733"/>
      <c r="F106" s="733"/>
      <c r="G106" s="733"/>
      <c r="H106" s="733"/>
      <c r="I106" s="601"/>
      <c r="J106" s="601"/>
      <c r="K106" s="601"/>
      <c r="L106" s="601"/>
      <c r="M106" s="601"/>
    </row>
    <row r="107" spans="4:13" ht="15">
      <c r="D107" s="733"/>
      <c r="E107" s="733"/>
      <c r="F107" s="733"/>
      <c r="G107" s="733"/>
      <c r="H107" s="733"/>
      <c r="I107" s="601"/>
      <c r="J107" s="601"/>
      <c r="K107" s="601"/>
      <c r="L107" s="601"/>
      <c r="M107" s="601"/>
    </row>
    <row r="108" spans="4:13" ht="15">
      <c r="D108" s="733"/>
      <c r="E108" s="733"/>
      <c r="F108" s="733"/>
      <c r="G108" s="733"/>
      <c r="H108" s="733"/>
      <c r="I108" s="601"/>
      <c r="J108" s="601"/>
      <c r="K108" s="601"/>
      <c r="L108" s="601"/>
      <c r="M108" s="601"/>
    </row>
    <row r="109" spans="4:13" ht="15">
      <c r="D109" s="733"/>
      <c r="E109" s="733"/>
      <c r="F109" s="733"/>
      <c r="G109" s="733"/>
      <c r="H109" s="733"/>
      <c r="I109" s="601"/>
      <c r="J109" s="601"/>
      <c r="K109" s="601"/>
      <c r="L109" s="601"/>
      <c r="M109" s="601"/>
    </row>
    <row r="110" spans="4:13" ht="15">
      <c r="D110" s="733"/>
      <c r="E110" s="733"/>
      <c r="F110" s="733"/>
      <c r="G110" s="733"/>
      <c r="H110" s="733"/>
      <c r="I110" s="601"/>
      <c r="J110" s="601"/>
      <c r="K110" s="601"/>
      <c r="L110" s="601"/>
      <c r="M110" s="601"/>
    </row>
    <row r="111" spans="4:13" ht="15">
      <c r="D111" s="733"/>
      <c r="E111" s="733"/>
      <c r="F111" s="733"/>
      <c r="G111" s="733"/>
      <c r="H111" s="733"/>
      <c r="I111" s="601"/>
      <c r="J111" s="601"/>
      <c r="K111" s="601"/>
      <c r="L111" s="601"/>
      <c r="M111" s="601"/>
    </row>
    <row r="112" spans="4:13" ht="15">
      <c r="D112" s="733"/>
      <c r="E112" s="733"/>
      <c r="F112" s="733"/>
      <c r="G112" s="733"/>
      <c r="H112" s="733"/>
      <c r="I112" s="601"/>
      <c r="J112" s="601"/>
      <c r="K112" s="601"/>
      <c r="L112" s="601"/>
      <c r="M112" s="601"/>
    </row>
    <row r="113" spans="4:13" ht="15">
      <c r="D113" s="733"/>
      <c r="E113" s="733"/>
      <c r="F113" s="733"/>
      <c r="G113" s="733"/>
      <c r="H113" s="733"/>
      <c r="I113" s="601"/>
      <c r="J113" s="601"/>
      <c r="K113" s="601"/>
      <c r="L113" s="601"/>
      <c r="M113" s="601"/>
    </row>
    <row r="114" spans="4:13" ht="15">
      <c r="D114" s="733"/>
      <c r="E114" s="733"/>
      <c r="F114" s="733"/>
      <c r="G114" s="733"/>
      <c r="H114" s="733"/>
      <c r="I114" s="601"/>
      <c r="J114" s="601"/>
      <c r="K114" s="601"/>
      <c r="L114" s="601"/>
      <c r="M114" s="601"/>
    </row>
    <row r="115" spans="4:13" ht="15">
      <c r="D115" s="733"/>
      <c r="E115" s="733"/>
      <c r="F115" s="733"/>
      <c r="G115" s="733"/>
      <c r="H115" s="733"/>
      <c r="I115" s="601"/>
      <c r="J115" s="601"/>
      <c r="K115" s="601"/>
      <c r="L115" s="601"/>
      <c r="M115" s="601"/>
    </row>
    <row r="116" spans="4:13" ht="15">
      <c r="D116" s="733"/>
      <c r="E116" s="733"/>
      <c r="F116" s="733"/>
      <c r="G116" s="733"/>
      <c r="H116" s="733"/>
      <c r="I116" s="601"/>
      <c r="J116" s="601"/>
      <c r="K116" s="601"/>
      <c r="L116" s="601"/>
      <c r="M116" s="601"/>
    </row>
    <row r="117" spans="4:13" ht="15">
      <c r="D117" s="733"/>
      <c r="E117" s="733"/>
      <c r="F117" s="733"/>
      <c r="G117" s="733"/>
      <c r="H117" s="733"/>
      <c r="I117" s="601"/>
      <c r="J117" s="601"/>
      <c r="K117" s="601"/>
      <c r="L117" s="601"/>
      <c r="M117" s="601"/>
    </row>
    <row r="118" spans="4:13" ht="15">
      <c r="D118" s="733"/>
      <c r="E118" s="733"/>
      <c r="F118" s="733"/>
      <c r="G118" s="733"/>
      <c r="H118" s="733"/>
      <c r="I118" s="601"/>
      <c r="J118" s="601"/>
      <c r="K118" s="601"/>
      <c r="L118" s="601"/>
      <c r="M118" s="601"/>
    </row>
    <row r="119" spans="4:13" ht="15">
      <c r="D119" s="733"/>
      <c r="E119" s="733"/>
      <c r="F119" s="733"/>
      <c r="G119" s="733"/>
      <c r="H119" s="733"/>
      <c r="I119" s="601"/>
      <c r="J119" s="601"/>
      <c r="K119" s="601"/>
      <c r="L119" s="601"/>
      <c r="M119" s="601"/>
    </row>
    <row r="120" spans="4:13" ht="15">
      <c r="D120" s="733"/>
      <c r="E120" s="733"/>
      <c r="F120" s="733"/>
      <c r="G120" s="733"/>
      <c r="H120" s="733"/>
      <c r="I120" s="601"/>
      <c r="J120" s="601"/>
      <c r="K120" s="601"/>
      <c r="L120" s="601"/>
      <c r="M120" s="601"/>
    </row>
    <row r="121" spans="4:13" ht="15">
      <c r="D121" s="733"/>
      <c r="E121" s="733"/>
      <c r="F121" s="733"/>
      <c r="G121" s="733"/>
      <c r="H121" s="733"/>
      <c r="I121" s="601"/>
      <c r="J121" s="601"/>
      <c r="K121" s="601"/>
      <c r="L121" s="601"/>
      <c r="M121" s="601"/>
    </row>
    <row r="122" spans="4:13" ht="15">
      <c r="D122" s="733"/>
      <c r="E122" s="733"/>
      <c r="F122" s="733"/>
      <c r="G122" s="733"/>
      <c r="H122" s="733"/>
      <c r="I122" s="601"/>
      <c r="J122" s="601"/>
      <c r="K122" s="601"/>
      <c r="L122" s="601"/>
      <c r="M122" s="601"/>
    </row>
    <row r="123" spans="4:13" ht="15">
      <c r="D123" s="733"/>
      <c r="E123" s="733"/>
      <c r="F123" s="733"/>
      <c r="G123" s="733"/>
      <c r="H123" s="733"/>
      <c r="I123" s="601"/>
      <c r="J123" s="601"/>
      <c r="K123" s="601"/>
      <c r="L123" s="601"/>
      <c r="M123" s="601"/>
    </row>
    <row r="124" spans="4:13" ht="15">
      <c r="D124" s="733"/>
      <c r="E124" s="733"/>
      <c r="F124" s="733"/>
      <c r="G124" s="733"/>
      <c r="H124" s="733"/>
      <c r="I124" s="601"/>
      <c r="J124" s="601"/>
      <c r="K124" s="601"/>
      <c r="L124" s="601"/>
      <c r="M124" s="601"/>
    </row>
    <row r="125" spans="4:13" ht="15">
      <c r="D125" s="733"/>
      <c r="E125" s="733"/>
      <c r="F125" s="733"/>
      <c r="G125" s="733"/>
      <c r="H125" s="733"/>
      <c r="I125" s="601"/>
      <c r="J125" s="601"/>
      <c r="K125" s="601"/>
      <c r="L125" s="601"/>
      <c r="M125" s="601"/>
    </row>
    <row r="126" spans="4:13" ht="15">
      <c r="D126" s="733"/>
      <c r="E126" s="733"/>
      <c r="F126" s="733"/>
      <c r="G126" s="733"/>
      <c r="H126" s="733"/>
      <c r="I126" s="601"/>
      <c r="J126" s="601"/>
      <c r="K126" s="601"/>
      <c r="L126" s="601"/>
      <c r="M126" s="601"/>
    </row>
    <row r="127" spans="4:13" ht="15">
      <c r="D127" s="733"/>
      <c r="E127" s="733"/>
      <c r="F127" s="733"/>
      <c r="G127" s="733"/>
      <c r="H127" s="733"/>
      <c r="I127" s="601"/>
      <c r="J127" s="601"/>
      <c r="K127" s="601"/>
      <c r="L127" s="601"/>
      <c r="M127" s="601"/>
    </row>
    <row r="128" spans="4:13" ht="15">
      <c r="D128" s="733"/>
      <c r="E128" s="733"/>
      <c r="F128" s="733"/>
      <c r="G128" s="733"/>
      <c r="H128" s="733"/>
      <c r="I128" s="601"/>
      <c r="J128" s="601"/>
      <c r="K128" s="601"/>
      <c r="L128" s="601"/>
      <c r="M128" s="601"/>
    </row>
    <row r="129" spans="4:13" ht="15">
      <c r="D129" s="733"/>
      <c r="E129" s="733"/>
      <c r="F129" s="733"/>
      <c r="G129" s="733"/>
      <c r="H129" s="733"/>
      <c r="I129" s="601"/>
      <c r="J129" s="601"/>
      <c r="K129" s="601"/>
      <c r="L129" s="601"/>
      <c r="M129" s="601"/>
    </row>
    <row r="130" spans="4:13" ht="15">
      <c r="D130" s="733"/>
      <c r="E130" s="733"/>
      <c r="F130" s="733"/>
      <c r="G130" s="733"/>
      <c r="H130" s="733"/>
      <c r="I130" s="601"/>
      <c r="J130" s="601"/>
      <c r="K130" s="601"/>
      <c r="L130" s="601"/>
      <c r="M130" s="601"/>
    </row>
    <row r="131" spans="4:13" ht="15">
      <c r="D131" s="733"/>
      <c r="E131" s="733"/>
      <c r="F131" s="733"/>
      <c r="G131" s="733"/>
      <c r="H131" s="733"/>
      <c r="I131" s="601"/>
      <c r="J131" s="601"/>
      <c r="K131" s="601"/>
      <c r="L131" s="601"/>
      <c r="M131" s="601"/>
    </row>
    <row r="132" spans="4:13" ht="15">
      <c r="D132" s="733"/>
      <c r="E132" s="733"/>
      <c r="F132" s="733"/>
      <c r="G132" s="733"/>
      <c r="H132" s="733"/>
      <c r="I132" s="601"/>
      <c r="J132" s="601"/>
      <c r="K132" s="601"/>
      <c r="L132" s="601"/>
      <c r="M132" s="601"/>
    </row>
    <row r="133" spans="4:13" ht="15">
      <c r="D133" s="733"/>
      <c r="E133" s="733"/>
      <c r="F133" s="733"/>
      <c r="G133" s="733"/>
      <c r="H133" s="733"/>
      <c r="I133" s="601"/>
      <c r="J133" s="601"/>
      <c r="K133" s="601"/>
      <c r="L133" s="601"/>
      <c r="M133" s="601"/>
    </row>
    <row r="134" spans="4:13" ht="15">
      <c r="D134" s="733"/>
      <c r="E134" s="733"/>
      <c r="F134" s="733"/>
      <c r="G134" s="733"/>
      <c r="H134" s="733"/>
      <c r="I134" s="601"/>
      <c r="J134" s="601"/>
      <c r="K134" s="601"/>
      <c r="L134" s="601"/>
      <c r="M134" s="601"/>
    </row>
    <row r="135" spans="4:13" ht="15">
      <c r="D135" s="733"/>
      <c r="E135" s="733"/>
      <c r="F135" s="733"/>
      <c r="G135" s="733"/>
      <c r="H135" s="733"/>
      <c r="I135" s="601"/>
      <c r="J135" s="601"/>
      <c r="K135" s="601"/>
      <c r="L135" s="601"/>
      <c r="M135" s="601"/>
    </row>
    <row r="136" spans="4:13" ht="15">
      <c r="D136" s="733"/>
      <c r="E136" s="733"/>
      <c r="F136" s="733"/>
      <c r="G136" s="733"/>
      <c r="H136" s="733"/>
      <c r="I136" s="601"/>
      <c r="J136" s="601"/>
      <c r="K136" s="601"/>
      <c r="L136" s="601"/>
      <c r="M136" s="601"/>
    </row>
    <row r="137" spans="4:13" ht="15">
      <c r="D137" s="733"/>
      <c r="E137" s="733"/>
      <c r="F137" s="733"/>
      <c r="G137" s="733"/>
      <c r="H137" s="733"/>
      <c r="I137" s="601"/>
      <c r="J137" s="601"/>
      <c r="K137" s="601"/>
      <c r="L137" s="601"/>
      <c r="M137" s="601"/>
    </row>
    <row r="138" spans="4:13" ht="15">
      <c r="D138" s="733"/>
      <c r="E138" s="733"/>
      <c r="F138" s="733"/>
      <c r="G138" s="733"/>
      <c r="H138" s="733"/>
      <c r="I138" s="601"/>
      <c r="J138" s="601"/>
      <c r="K138" s="601"/>
      <c r="L138" s="601"/>
      <c r="M138" s="601"/>
    </row>
    <row r="139" spans="4:13" ht="15">
      <c r="D139" s="733"/>
      <c r="E139" s="733"/>
      <c r="F139" s="733"/>
      <c r="G139" s="733"/>
      <c r="H139" s="733"/>
      <c r="I139" s="601"/>
      <c r="J139" s="601"/>
      <c r="K139" s="601"/>
      <c r="L139" s="601"/>
      <c r="M139" s="601"/>
    </row>
    <row r="140" spans="4:13" ht="15">
      <c r="D140" s="733"/>
      <c r="E140" s="733"/>
      <c r="F140" s="733"/>
      <c r="G140" s="733"/>
      <c r="H140" s="733"/>
      <c r="I140" s="601"/>
      <c r="J140" s="601"/>
      <c r="K140" s="601"/>
      <c r="L140" s="601"/>
      <c r="M140" s="601"/>
    </row>
    <row r="141" spans="4:13" ht="15">
      <c r="D141" s="733"/>
      <c r="E141" s="733"/>
      <c r="F141" s="733"/>
      <c r="G141" s="733"/>
      <c r="H141" s="733"/>
      <c r="I141" s="601"/>
      <c r="J141" s="601"/>
      <c r="K141" s="601"/>
      <c r="L141" s="601"/>
      <c r="M141" s="601"/>
    </row>
    <row r="142" spans="4:13" ht="15">
      <c r="D142" s="733"/>
      <c r="E142" s="733"/>
      <c r="F142" s="733"/>
      <c r="G142" s="733"/>
      <c r="H142" s="733"/>
      <c r="I142" s="601"/>
      <c r="J142" s="601"/>
      <c r="K142" s="601"/>
      <c r="L142" s="601"/>
      <c r="M142" s="601"/>
    </row>
    <row r="143" spans="4:13" ht="15">
      <c r="D143" s="733"/>
      <c r="E143" s="733"/>
      <c r="F143" s="733"/>
      <c r="G143" s="733"/>
      <c r="H143" s="733"/>
      <c r="I143" s="601"/>
      <c r="J143" s="601"/>
      <c r="K143" s="601"/>
      <c r="L143" s="601"/>
      <c r="M143" s="601"/>
    </row>
    <row r="144" spans="4:13" ht="15">
      <c r="D144" s="733"/>
      <c r="E144" s="733"/>
      <c r="F144" s="733"/>
      <c r="G144" s="733"/>
      <c r="H144" s="733"/>
      <c r="I144" s="601"/>
      <c r="J144" s="601"/>
      <c r="K144" s="601"/>
      <c r="L144" s="601"/>
      <c r="M144" s="601"/>
    </row>
    <row r="145" spans="4:13" ht="15">
      <c r="D145" s="733"/>
      <c r="E145" s="733"/>
      <c r="F145" s="733"/>
      <c r="G145" s="733"/>
      <c r="H145" s="733"/>
      <c r="I145" s="601"/>
      <c r="J145" s="601"/>
      <c r="K145" s="601"/>
      <c r="L145" s="601"/>
      <c r="M145" s="601"/>
    </row>
    <row r="146" spans="4:13" ht="15">
      <c r="D146" s="733"/>
      <c r="E146" s="733"/>
      <c r="F146" s="733"/>
      <c r="G146" s="733"/>
      <c r="H146" s="733"/>
      <c r="I146" s="601"/>
      <c r="J146" s="601"/>
      <c r="K146" s="601"/>
      <c r="L146" s="601"/>
      <c r="M146" s="601"/>
    </row>
    <row r="147" spans="4:13" ht="15">
      <c r="D147" s="733"/>
      <c r="E147" s="733"/>
      <c r="F147" s="733"/>
      <c r="G147" s="733"/>
      <c r="H147" s="733"/>
      <c r="I147" s="601"/>
      <c r="J147" s="601"/>
      <c r="K147" s="601"/>
      <c r="L147" s="601"/>
      <c r="M147" s="601"/>
    </row>
    <row r="148" spans="4:13" ht="15">
      <c r="D148" s="733"/>
      <c r="E148" s="733"/>
      <c r="F148" s="733"/>
      <c r="G148" s="733"/>
      <c r="H148" s="733"/>
      <c r="I148" s="601"/>
      <c r="J148" s="601"/>
      <c r="K148" s="601"/>
      <c r="L148" s="601"/>
      <c r="M148" s="601"/>
    </row>
    <row r="149" spans="4:13" ht="15">
      <c r="D149" s="733"/>
      <c r="E149" s="733"/>
      <c r="F149" s="733"/>
      <c r="G149" s="733"/>
      <c r="H149" s="733"/>
      <c r="I149" s="601"/>
      <c r="J149" s="601"/>
      <c r="K149" s="601"/>
      <c r="L149" s="601"/>
      <c r="M149" s="601"/>
    </row>
    <row r="150" spans="4:13" ht="15">
      <c r="D150" s="733"/>
      <c r="E150" s="733"/>
      <c r="F150" s="733"/>
      <c r="G150" s="733"/>
      <c r="H150" s="733"/>
      <c r="I150" s="601"/>
      <c r="J150" s="601"/>
      <c r="K150" s="601"/>
      <c r="L150" s="601"/>
      <c r="M150" s="601"/>
    </row>
    <row r="151" spans="4:13" ht="15">
      <c r="D151" s="733"/>
      <c r="E151" s="733"/>
      <c r="F151" s="733"/>
      <c r="G151" s="733"/>
      <c r="H151" s="733"/>
      <c r="I151" s="601"/>
      <c r="J151" s="601"/>
      <c r="K151" s="601"/>
      <c r="L151" s="601"/>
      <c r="M151" s="601"/>
    </row>
    <row r="152" spans="4:13" ht="15">
      <c r="D152" s="733"/>
      <c r="E152" s="733"/>
      <c r="F152" s="733"/>
      <c r="G152" s="733"/>
      <c r="H152" s="733"/>
      <c r="I152" s="601"/>
      <c r="J152" s="601"/>
      <c r="K152" s="601"/>
      <c r="L152" s="601"/>
      <c r="M152" s="601"/>
    </row>
    <row r="153" spans="4:13" ht="15">
      <c r="D153" s="733"/>
      <c r="E153" s="733"/>
      <c r="F153" s="733"/>
      <c r="G153" s="733"/>
      <c r="H153" s="733"/>
      <c r="I153" s="601"/>
      <c r="J153" s="601"/>
      <c r="K153" s="601"/>
      <c r="L153" s="601"/>
      <c r="M153" s="601"/>
    </row>
    <row r="154" spans="4:13" ht="15">
      <c r="D154" s="733"/>
      <c r="E154" s="733"/>
      <c r="F154" s="733"/>
      <c r="G154" s="733"/>
      <c r="H154" s="733"/>
      <c r="I154" s="601"/>
      <c r="J154" s="601"/>
      <c r="K154" s="601"/>
      <c r="L154" s="601"/>
      <c r="M154" s="601"/>
    </row>
    <row r="155" spans="4:13" ht="15">
      <c r="D155" s="733"/>
      <c r="E155" s="733"/>
      <c r="F155" s="733"/>
      <c r="G155" s="733"/>
      <c r="H155" s="733"/>
      <c r="I155" s="601"/>
      <c r="J155" s="601"/>
      <c r="K155" s="601"/>
      <c r="L155" s="601"/>
      <c r="M155" s="601"/>
    </row>
    <row r="156" spans="4:13" ht="15">
      <c r="D156" s="733"/>
      <c r="E156" s="733"/>
      <c r="F156" s="733"/>
      <c r="G156" s="733"/>
      <c r="H156" s="733"/>
      <c r="I156" s="601"/>
      <c r="J156" s="601"/>
      <c r="K156" s="601"/>
      <c r="L156" s="601"/>
      <c r="M156" s="601"/>
    </row>
    <row r="157" spans="4:13" ht="15">
      <c r="D157" s="733"/>
      <c r="E157" s="733"/>
      <c r="F157" s="733"/>
      <c r="G157" s="733"/>
      <c r="H157" s="733"/>
      <c r="I157" s="601"/>
      <c r="J157" s="601"/>
      <c r="K157" s="601"/>
      <c r="L157" s="601"/>
      <c r="M157" s="601"/>
    </row>
    <row r="158" spans="4:13" ht="15">
      <c r="D158" s="733"/>
      <c r="E158" s="733"/>
      <c r="F158" s="733"/>
      <c r="G158" s="733"/>
      <c r="H158" s="733"/>
      <c r="I158" s="601"/>
      <c r="J158" s="601"/>
      <c r="K158" s="601"/>
      <c r="L158" s="601"/>
      <c r="M158" s="601"/>
    </row>
    <row r="159" spans="4:13" ht="15">
      <c r="D159" s="733"/>
      <c r="E159" s="733"/>
      <c r="F159" s="733"/>
      <c r="G159" s="733"/>
      <c r="H159" s="733"/>
      <c r="I159" s="601"/>
      <c r="J159" s="601"/>
      <c r="K159" s="601"/>
      <c r="L159" s="601"/>
      <c r="M159" s="601"/>
    </row>
    <row r="160" spans="4:13" ht="15">
      <c r="D160" s="733"/>
      <c r="E160" s="733"/>
      <c r="F160" s="733"/>
      <c r="G160" s="733"/>
      <c r="H160" s="733"/>
      <c r="I160" s="601"/>
      <c r="J160" s="601"/>
      <c r="K160" s="601"/>
      <c r="L160" s="601"/>
      <c r="M160" s="601"/>
    </row>
    <row r="161" spans="4:13" ht="15">
      <c r="D161" s="733"/>
      <c r="E161" s="733"/>
      <c r="F161" s="733"/>
      <c r="G161" s="733"/>
      <c r="H161" s="733"/>
      <c r="I161" s="601"/>
      <c r="J161" s="601"/>
      <c r="K161" s="601"/>
      <c r="L161" s="601"/>
      <c r="M161" s="601"/>
    </row>
    <row r="162" spans="4:13" ht="15">
      <c r="D162" s="733"/>
      <c r="E162" s="733"/>
      <c r="F162" s="733"/>
      <c r="G162" s="733"/>
      <c r="H162" s="733"/>
      <c r="I162" s="601"/>
      <c r="J162" s="601"/>
      <c r="K162" s="601"/>
      <c r="L162" s="601"/>
      <c r="M162" s="601"/>
    </row>
    <row r="163" spans="4:13" ht="15">
      <c r="D163" s="733"/>
      <c r="E163" s="733"/>
      <c r="F163" s="733"/>
      <c r="G163" s="733"/>
      <c r="H163" s="733"/>
      <c r="I163" s="601"/>
      <c r="J163" s="601"/>
      <c r="K163" s="601"/>
      <c r="L163" s="601"/>
      <c r="M163" s="601"/>
    </row>
    <row r="164" spans="4:13" ht="15">
      <c r="D164" s="733"/>
      <c r="E164" s="733"/>
      <c r="F164" s="733"/>
      <c r="G164" s="733"/>
      <c r="H164" s="733"/>
      <c r="I164" s="601"/>
      <c r="J164" s="601"/>
      <c r="K164" s="601"/>
      <c r="L164" s="601"/>
      <c r="M164" s="601"/>
    </row>
    <row r="165" spans="4:13" ht="15">
      <c r="D165" s="733"/>
      <c r="E165" s="733"/>
      <c r="F165" s="733"/>
      <c r="G165" s="733"/>
      <c r="H165" s="733"/>
      <c r="I165" s="601"/>
      <c r="J165" s="601"/>
      <c r="K165" s="601"/>
      <c r="L165" s="601"/>
      <c r="M165" s="601"/>
    </row>
    <row r="166" spans="4:13" ht="15">
      <c r="D166" s="733"/>
      <c r="E166" s="733"/>
      <c r="F166" s="733"/>
      <c r="G166" s="733"/>
      <c r="H166" s="733"/>
      <c r="I166" s="601"/>
      <c r="J166" s="601"/>
      <c r="K166" s="601"/>
      <c r="L166" s="601"/>
      <c r="M166" s="601"/>
    </row>
    <row r="167" spans="4:13" ht="15">
      <c r="D167" s="733"/>
      <c r="E167" s="733"/>
      <c r="F167" s="733"/>
      <c r="G167" s="733"/>
      <c r="H167" s="733"/>
      <c r="I167" s="601"/>
      <c r="J167" s="601"/>
      <c r="K167" s="601"/>
      <c r="L167" s="601"/>
      <c r="M167" s="601"/>
    </row>
    <row r="168" spans="4:13" ht="15">
      <c r="D168" s="733"/>
      <c r="E168" s="733"/>
      <c r="F168" s="733"/>
      <c r="G168" s="733"/>
      <c r="H168" s="733"/>
      <c r="I168" s="601"/>
      <c r="J168" s="601"/>
      <c r="K168" s="601"/>
      <c r="L168" s="601"/>
      <c r="M168" s="601"/>
    </row>
    <row r="169" spans="4:13" ht="15">
      <c r="D169" s="733"/>
      <c r="E169" s="733"/>
      <c r="F169" s="733"/>
      <c r="G169" s="733"/>
      <c r="H169" s="733"/>
      <c r="I169" s="601"/>
      <c r="J169" s="601"/>
      <c r="K169" s="601"/>
      <c r="L169" s="601"/>
      <c r="M169" s="601"/>
    </row>
    <row r="170" spans="4:13" ht="15">
      <c r="D170" s="733"/>
      <c r="E170" s="733"/>
      <c r="F170" s="733"/>
      <c r="G170" s="733"/>
      <c r="H170" s="733"/>
      <c r="I170" s="601"/>
      <c r="J170" s="601"/>
      <c r="K170" s="601"/>
      <c r="L170" s="601"/>
      <c r="M170" s="601"/>
    </row>
    <row r="171" spans="4:13" ht="15">
      <c r="D171" s="733"/>
      <c r="E171" s="733"/>
      <c r="F171" s="733"/>
      <c r="G171" s="733"/>
      <c r="H171" s="733"/>
      <c r="I171" s="601"/>
      <c r="J171" s="601"/>
      <c r="K171" s="601"/>
      <c r="L171" s="601"/>
      <c r="M171" s="601"/>
    </row>
    <row r="172" spans="4:13" ht="15">
      <c r="D172" s="733"/>
      <c r="E172" s="733"/>
      <c r="F172" s="733"/>
      <c r="G172" s="733"/>
      <c r="H172" s="733"/>
      <c r="I172" s="601"/>
      <c r="J172" s="601"/>
      <c r="K172" s="601"/>
      <c r="L172" s="601"/>
      <c r="M172" s="601"/>
    </row>
    <row r="173" spans="4:13" ht="15">
      <c r="D173" s="733"/>
      <c r="E173" s="733"/>
      <c r="F173" s="733"/>
      <c r="G173" s="733"/>
      <c r="H173" s="733"/>
      <c r="I173" s="601"/>
      <c r="J173" s="601"/>
      <c r="K173" s="601"/>
      <c r="L173" s="601"/>
      <c r="M173" s="601"/>
    </row>
    <row r="174" spans="4:13" ht="15">
      <c r="D174" s="733"/>
      <c r="E174" s="733"/>
      <c r="F174" s="733"/>
      <c r="G174" s="733"/>
      <c r="H174" s="733"/>
      <c r="I174" s="601"/>
      <c r="J174" s="601"/>
      <c r="K174" s="601"/>
      <c r="L174" s="601"/>
      <c r="M174" s="601"/>
    </row>
    <row r="175" spans="4:13" ht="15">
      <c r="D175" s="733"/>
      <c r="E175" s="733"/>
      <c r="F175" s="733"/>
      <c r="G175" s="733"/>
      <c r="H175" s="733"/>
      <c r="I175" s="601"/>
      <c r="J175" s="601"/>
      <c r="K175" s="601"/>
      <c r="L175" s="601"/>
      <c r="M175" s="601"/>
    </row>
    <row r="176" spans="4:13" ht="15">
      <c r="D176" s="733"/>
      <c r="E176" s="733"/>
      <c r="F176" s="733"/>
      <c r="G176" s="733"/>
      <c r="H176" s="733"/>
      <c r="I176" s="601"/>
      <c r="J176" s="601"/>
      <c r="K176" s="601"/>
      <c r="L176" s="601"/>
      <c r="M176" s="601"/>
    </row>
    <row r="177" spans="4:13" ht="15">
      <c r="D177" s="733"/>
      <c r="E177" s="733"/>
      <c r="F177" s="733"/>
      <c r="G177" s="733"/>
      <c r="H177" s="733"/>
      <c r="I177" s="601"/>
      <c r="J177" s="601"/>
      <c r="K177" s="601"/>
      <c r="L177" s="601"/>
      <c r="M177" s="601"/>
    </row>
    <row r="178" spans="4:13" ht="15">
      <c r="D178" s="733"/>
      <c r="E178" s="733"/>
      <c r="F178" s="733"/>
      <c r="G178" s="733"/>
      <c r="H178" s="733"/>
      <c r="I178" s="601"/>
      <c r="J178" s="601"/>
      <c r="K178" s="601"/>
      <c r="L178" s="601"/>
      <c r="M178" s="601"/>
    </row>
    <row r="179" spans="4:13" ht="15">
      <c r="D179" s="733"/>
      <c r="E179" s="733"/>
      <c r="F179" s="733"/>
      <c r="G179" s="733"/>
      <c r="H179" s="733"/>
      <c r="I179" s="601"/>
      <c r="J179" s="601"/>
      <c r="K179" s="601"/>
      <c r="L179" s="601"/>
      <c r="M179" s="601"/>
    </row>
    <row r="180" spans="4:13" ht="15">
      <c r="D180" s="733"/>
      <c r="E180" s="733"/>
      <c r="F180" s="733"/>
      <c r="G180" s="733"/>
      <c r="H180" s="733"/>
      <c r="I180" s="601"/>
      <c r="J180" s="601"/>
      <c r="K180" s="601"/>
      <c r="L180" s="601"/>
      <c r="M180" s="601"/>
    </row>
    <row r="181" spans="4:13" ht="15">
      <c r="D181" s="733"/>
      <c r="E181" s="733"/>
      <c r="F181" s="733"/>
      <c r="G181" s="733"/>
      <c r="H181" s="733"/>
      <c r="I181" s="601"/>
      <c r="J181" s="601"/>
      <c r="K181" s="601"/>
      <c r="L181" s="601"/>
      <c r="M181" s="601"/>
    </row>
    <row r="182" spans="4:13" ht="15">
      <c r="D182" s="733"/>
      <c r="E182" s="733"/>
      <c r="F182" s="733"/>
      <c r="G182" s="733"/>
      <c r="H182" s="733"/>
      <c r="I182" s="601"/>
      <c r="J182" s="601"/>
      <c r="K182" s="601"/>
      <c r="L182" s="601"/>
      <c r="M182" s="601"/>
    </row>
    <row r="183" spans="4:13" ht="15">
      <c r="D183" s="733"/>
      <c r="E183" s="733"/>
      <c r="F183" s="733"/>
      <c r="G183" s="733"/>
      <c r="H183" s="733"/>
      <c r="I183" s="601"/>
      <c r="J183" s="601"/>
      <c r="K183" s="601"/>
      <c r="L183" s="601"/>
      <c r="M183" s="601"/>
    </row>
    <row r="184" spans="4:13" ht="15">
      <c r="D184" s="733"/>
      <c r="E184" s="733"/>
      <c r="F184" s="733"/>
      <c r="G184" s="733"/>
      <c r="H184" s="733"/>
      <c r="I184" s="601"/>
      <c r="J184" s="601"/>
      <c r="K184" s="601"/>
      <c r="L184" s="601"/>
      <c r="M184" s="601"/>
    </row>
    <row r="185" spans="4:13" ht="15">
      <c r="D185" s="733"/>
      <c r="E185" s="733"/>
      <c r="F185" s="733"/>
      <c r="G185" s="733"/>
      <c r="H185" s="733"/>
      <c r="I185" s="601"/>
      <c r="J185" s="601"/>
      <c r="K185" s="601"/>
      <c r="L185" s="601"/>
      <c r="M185" s="601"/>
    </row>
    <row r="186" spans="4:13" ht="15">
      <c r="D186" s="733"/>
      <c r="E186" s="733"/>
      <c r="F186" s="733"/>
      <c r="G186" s="733"/>
      <c r="H186" s="733"/>
      <c r="I186" s="601"/>
      <c r="J186" s="601"/>
      <c r="K186" s="601"/>
      <c r="L186" s="601"/>
      <c r="M186" s="601"/>
    </row>
    <row r="187" spans="4:13" ht="15">
      <c r="D187" s="733"/>
      <c r="E187" s="733"/>
      <c r="F187" s="733"/>
      <c r="G187" s="733"/>
      <c r="H187" s="733"/>
      <c r="I187" s="601"/>
      <c r="J187" s="601"/>
      <c r="K187" s="601"/>
      <c r="L187" s="601"/>
      <c r="M187" s="601"/>
    </row>
    <row r="188" spans="4:13" ht="15">
      <c r="D188" s="733"/>
      <c r="E188" s="733"/>
      <c r="F188" s="733"/>
      <c r="G188" s="733"/>
      <c r="H188" s="733"/>
      <c r="I188" s="601"/>
      <c r="J188" s="601"/>
      <c r="K188" s="601"/>
      <c r="L188" s="601"/>
      <c r="M188" s="601"/>
    </row>
    <row r="189" spans="4:13" ht="15">
      <c r="D189" s="733"/>
      <c r="E189" s="733"/>
      <c r="F189" s="733"/>
      <c r="G189" s="733"/>
      <c r="H189" s="733"/>
      <c r="I189" s="601"/>
      <c r="J189" s="601"/>
      <c r="K189" s="601"/>
      <c r="L189" s="601"/>
      <c r="M189" s="601"/>
    </row>
    <row r="190" spans="4:13" ht="15">
      <c r="D190" s="733"/>
      <c r="E190" s="733"/>
      <c r="F190" s="733"/>
      <c r="G190" s="733"/>
      <c r="H190" s="733"/>
      <c r="I190" s="601"/>
      <c r="J190" s="601"/>
      <c r="K190" s="601"/>
      <c r="L190" s="601"/>
      <c r="M190" s="601"/>
    </row>
    <row r="191" spans="4:13" ht="15">
      <c r="D191" s="733"/>
      <c r="E191" s="733"/>
      <c r="F191" s="733"/>
      <c r="G191" s="733"/>
      <c r="H191" s="733"/>
      <c r="I191" s="601"/>
      <c r="J191" s="601"/>
      <c r="K191" s="601"/>
      <c r="L191" s="601"/>
      <c r="M191" s="601"/>
    </row>
    <row r="192" spans="4:13" ht="15">
      <c r="D192" s="733"/>
      <c r="E192" s="733"/>
      <c r="F192" s="733"/>
      <c r="G192" s="733"/>
      <c r="H192" s="733"/>
      <c r="I192" s="601"/>
      <c r="J192" s="601"/>
      <c r="K192" s="601"/>
      <c r="L192" s="601"/>
      <c r="M192" s="601"/>
    </row>
    <row r="193" spans="4:13" ht="15">
      <c r="D193" s="733"/>
      <c r="E193" s="733"/>
      <c r="F193" s="733"/>
      <c r="G193" s="733"/>
      <c r="H193" s="733"/>
      <c r="I193" s="601"/>
      <c r="J193" s="601"/>
      <c r="K193" s="601"/>
      <c r="L193" s="601"/>
      <c r="M193" s="601"/>
    </row>
    <row r="194" spans="4:13" ht="15">
      <c r="D194" s="733"/>
      <c r="E194" s="733"/>
      <c r="F194" s="733"/>
      <c r="G194" s="733"/>
      <c r="H194" s="733"/>
      <c r="I194" s="601"/>
      <c r="J194" s="601"/>
      <c r="K194" s="601"/>
      <c r="L194" s="601"/>
      <c r="M194" s="601"/>
    </row>
    <row r="195" spans="4:13" ht="15">
      <c r="D195" s="733"/>
      <c r="E195" s="733"/>
      <c r="F195" s="733"/>
      <c r="G195" s="733"/>
      <c r="H195" s="733"/>
      <c r="I195" s="601"/>
      <c r="J195" s="601"/>
      <c r="K195" s="601"/>
      <c r="L195" s="601"/>
      <c r="M195" s="601"/>
    </row>
    <row r="196" spans="4:13" ht="15">
      <c r="D196" s="733"/>
      <c r="E196" s="733"/>
      <c r="F196" s="733"/>
      <c r="G196" s="733"/>
      <c r="H196" s="733"/>
      <c r="I196" s="601"/>
      <c r="J196" s="601"/>
      <c r="K196" s="601"/>
      <c r="L196" s="601"/>
      <c r="M196" s="601"/>
    </row>
    <row r="197" spans="4:13" ht="15">
      <c r="D197" s="733"/>
      <c r="E197" s="733"/>
      <c r="F197" s="733"/>
      <c r="G197" s="733"/>
      <c r="H197" s="733"/>
      <c r="I197" s="601"/>
      <c r="J197" s="601"/>
      <c r="K197" s="601"/>
      <c r="L197" s="601"/>
      <c r="M197" s="601"/>
    </row>
    <row r="198" spans="4:13" ht="15">
      <c r="D198" s="733"/>
      <c r="E198" s="733"/>
      <c r="F198" s="733"/>
      <c r="G198" s="733"/>
      <c r="H198" s="733"/>
      <c r="I198" s="601"/>
      <c r="J198" s="601"/>
      <c r="K198" s="601"/>
      <c r="L198" s="601"/>
      <c r="M198" s="601"/>
    </row>
    <row r="199" spans="4:13" ht="15">
      <c r="D199" s="733"/>
      <c r="E199" s="733"/>
      <c r="F199" s="733"/>
      <c r="G199" s="733"/>
      <c r="H199" s="733"/>
      <c r="I199" s="601"/>
      <c r="J199" s="601"/>
      <c r="K199" s="601"/>
      <c r="L199" s="601"/>
      <c r="M199" s="601"/>
    </row>
    <row r="200" spans="4:13" ht="15">
      <c r="D200" s="733"/>
      <c r="E200" s="733"/>
      <c r="F200" s="733"/>
      <c r="G200" s="733"/>
      <c r="H200" s="733"/>
      <c r="I200" s="601"/>
      <c r="J200" s="601"/>
      <c r="K200" s="601"/>
      <c r="L200" s="601"/>
      <c r="M200" s="601"/>
    </row>
    <row r="201" spans="4:13" ht="15">
      <c r="D201" s="733"/>
      <c r="E201" s="733"/>
      <c r="F201" s="733"/>
      <c r="G201" s="733"/>
      <c r="H201" s="733"/>
      <c r="I201" s="601"/>
      <c r="J201" s="601"/>
      <c r="K201" s="601"/>
      <c r="L201" s="601"/>
      <c r="M201" s="601"/>
    </row>
    <row r="202" spans="4:13" ht="15">
      <c r="D202" s="733"/>
      <c r="E202" s="733"/>
      <c r="F202" s="733"/>
      <c r="G202" s="733"/>
      <c r="H202" s="733"/>
      <c r="I202" s="601"/>
      <c r="J202" s="601"/>
      <c r="K202" s="601"/>
      <c r="L202" s="601"/>
      <c r="M202" s="601"/>
    </row>
    <row r="203" spans="4:13" ht="15">
      <c r="D203" s="733"/>
      <c r="E203" s="733"/>
      <c r="F203" s="733"/>
      <c r="G203" s="733"/>
      <c r="H203" s="733"/>
      <c r="I203" s="601"/>
      <c r="J203" s="601"/>
      <c r="K203" s="601"/>
      <c r="L203" s="601"/>
      <c r="M203" s="601"/>
    </row>
    <row r="204" spans="4:13" ht="15">
      <c r="D204" s="733"/>
      <c r="E204" s="733"/>
      <c r="F204" s="733"/>
      <c r="G204" s="733"/>
      <c r="H204" s="733"/>
      <c r="I204" s="601"/>
      <c r="J204" s="601"/>
      <c r="K204" s="601"/>
      <c r="L204" s="601"/>
      <c r="M204" s="601"/>
    </row>
    <row r="205" spans="4:13" ht="15">
      <c r="D205" s="733"/>
      <c r="E205" s="733"/>
      <c r="F205" s="733"/>
      <c r="G205" s="733"/>
      <c r="H205" s="733"/>
      <c r="I205" s="601"/>
      <c r="J205" s="601"/>
      <c r="K205" s="601"/>
      <c r="L205" s="601"/>
      <c r="M205" s="601"/>
    </row>
    <row r="206" spans="4:13" ht="15">
      <c r="D206" s="733"/>
      <c r="E206" s="733"/>
      <c r="F206" s="733"/>
      <c r="G206" s="733"/>
      <c r="H206" s="733"/>
      <c r="I206" s="601"/>
      <c r="J206" s="601"/>
      <c r="K206" s="601"/>
      <c r="L206" s="601"/>
      <c r="M206" s="601"/>
    </row>
    <row r="207" spans="4:13" ht="15">
      <c r="D207" s="733"/>
      <c r="E207" s="733"/>
      <c r="F207" s="733"/>
      <c r="G207" s="733"/>
      <c r="H207" s="733"/>
      <c r="I207" s="601"/>
      <c r="J207" s="601"/>
      <c r="K207" s="601"/>
      <c r="L207" s="601"/>
      <c r="M207" s="601"/>
    </row>
    <row r="208" spans="4:13" ht="15">
      <c r="D208" s="733"/>
      <c r="E208" s="733"/>
      <c r="F208" s="733"/>
      <c r="G208" s="733"/>
      <c r="H208" s="733"/>
      <c r="I208" s="601"/>
      <c r="J208" s="601"/>
      <c r="K208" s="601"/>
      <c r="L208" s="601"/>
      <c r="M208" s="601"/>
    </row>
    <row r="209" spans="4:13" ht="15">
      <c r="D209" s="733"/>
      <c r="E209" s="733"/>
      <c r="F209" s="733"/>
      <c r="G209" s="733"/>
      <c r="H209" s="733"/>
      <c r="I209" s="601"/>
      <c r="J209" s="601"/>
      <c r="K209" s="601"/>
      <c r="L209" s="601"/>
      <c r="M209" s="601"/>
    </row>
    <row r="210" spans="4:13" ht="15">
      <c r="D210" s="733"/>
      <c r="E210" s="733"/>
      <c r="F210" s="733"/>
      <c r="G210" s="733"/>
      <c r="H210" s="733"/>
      <c r="I210" s="601"/>
      <c r="J210" s="601"/>
      <c r="K210" s="601"/>
      <c r="L210" s="601"/>
      <c r="M210" s="601"/>
    </row>
    <row r="211" spans="4:13" ht="15">
      <c r="D211" s="733"/>
      <c r="E211" s="733"/>
      <c r="F211" s="733"/>
      <c r="G211" s="733"/>
      <c r="H211" s="733"/>
      <c r="I211" s="601"/>
      <c r="J211" s="601"/>
      <c r="K211" s="601"/>
      <c r="L211" s="601"/>
      <c r="M211" s="601"/>
    </row>
    <row r="212" spans="4:13" ht="15">
      <c r="D212" s="733"/>
      <c r="E212" s="733"/>
      <c r="F212" s="733"/>
      <c r="G212" s="733"/>
      <c r="H212" s="733"/>
      <c r="I212" s="601"/>
      <c r="J212" s="601"/>
      <c r="K212" s="601"/>
      <c r="L212" s="601"/>
      <c r="M212" s="601"/>
    </row>
    <row r="213" spans="4:13" ht="15">
      <c r="D213" s="733"/>
      <c r="E213" s="733"/>
      <c r="F213" s="733"/>
      <c r="G213" s="733"/>
      <c r="H213" s="733"/>
      <c r="I213" s="601"/>
      <c r="J213" s="601"/>
      <c r="K213" s="601"/>
      <c r="L213" s="601"/>
      <c r="M213" s="601"/>
    </row>
    <row r="214" spans="4:13" ht="15">
      <c r="D214" s="733"/>
      <c r="E214" s="733"/>
      <c r="F214" s="733"/>
      <c r="G214" s="733"/>
      <c r="H214" s="733"/>
      <c r="I214" s="601"/>
      <c r="J214" s="601"/>
      <c r="K214" s="601"/>
      <c r="L214" s="601"/>
      <c r="M214" s="601"/>
    </row>
    <row r="215" spans="4:13" ht="15">
      <c r="D215" s="733"/>
      <c r="E215" s="733"/>
      <c r="F215" s="733"/>
      <c r="G215" s="733"/>
      <c r="H215" s="733"/>
      <c r="I215" s="601"/>
      <c r="J215" s="601"/>
      <c r="K215" s="601"/>
      <c r="L215" s="601"/>
      <c r="M215" s="601"/>
    </row>
    <row r="216" spans="4:13" ht="15">
      <c r="D216" s="733"/>
      <c r="E216" s="733"/>
      <c r="F216" s="733"/>
      <c r="G216" s="733"/>
      <c r="H216" s="733"/>
      <c r="I216" s="601"/>
      <c r="J216" s="601"/>
      <c r="K216" s="601"/>
      <c r="L216" s="601"/>
      <c r="M216" s="601"/>
    </row>
    <row r="217" spans="4:13" ht="15">
      <c r="D217" s="733"/>
      <c r="E217" s="733"/>
      <c r="F217" s="733"/>
      <c r="G217" s="733"/>
      <c r="H217" s="733"/>
      <c r="I217" s="601"/>
      <c r="J217" s="601"/>
      <c r="K217" s="601"/>
      <c r="L217" s="601"/>
      <c r="M217" s="601"/>
    </row>
    <row r="218" spans="4:13" ht="15">
      <c r="D218" s="733"/>
      <c r="E218" s="733"/>
      <c r="F218" s="733"/>
      <c r="G218" s="733"/>
      <c r="H218" s="733"/>
      <c r="I218" s="601"/>
      <c r="J218" s="601"/>
      <c r="K218" s="601"/>
      <c r="L218" s="601"/>
      <c r="M218" s="601"/>
    </row>
    <row r="219" spans="4:13" ht="15">
      <c r="D219" s="733"/>
      <c r="E219" s="733"/>
      <c r="F219" s="733"/>
      <c r="G219" s="733"/>
      <c r="H219" s="733"/>
      <c r="I219" s="601"/>
      <c r="J219" s="601"/>
      <c r="K219" s="601"/>
      <c r="L219" s="601"/>
      <c r="M219" s="601"/>
    </row>
    <row r="220" spans="4:13" ht="15">
      <c r="D220" s="733"/>
      <c r="E220" s="733"/>
      <c r="F220" s="733"/>
      <c r="G220" s="733"/>
      <c r="H220" s="733"/>
      <c r="I220" s="601"/>
      <c r="J220" s="601"/>
      <c r="K220" s="601"/>
      <c r="L220" s="601"/>
      <c r="M220" s="601"/>
    </row>
    <row r="221" spans="4:13" ht="15">
      <c r="D221" s="733"/>
      <c r="E221" s="733"/>
      <c r="F221" s="733"/>
      <c r="G221" s="733"/>
      <c r="H221" s="733"/>
      <c r="I221" s="601"/>
      <c r="J221" s="601"/>
      <c r="K221" s="601"/>
      <c r="L221" s="601"/>
      <c r="M221" s="601"/>
    </row>
    <row r="222" spans="4:13" ht="15">
      <c r="D222" s="733"/>
      <c r="E222" s="733"/>
      <c r="F222" s="733"/>
      <c r="G222" s="733"/>
      <c r="H222" s="733"/>
      <c r="I222" s="601"/>
      <c r="J222" s="601"/>
      <c r="K222" s="601"/>
      <c r="L222" s="601"/>
      <c r="M222" s="601"/>
    </row>
    <row r="223" spans="4:13" ht="15">
      <c r="D223" s="733"/>
      <c r="E223" s="733"/>
      <c r="F223" s="733"/>
      <c r="G223" s="733"/>
      <c r="H223" s="733"/>
      <c r="I223" s="601"/>
      <c r="J223" s="601"/>
      <c r="K223" s="601"/>
      <c r="L223" s="601"/>
      <c r="M223" s="601"/>
    </row>
    <row r="224" spans="4:13" ht="15">
      <c r="D224" s="733"/>
      <c r="E224" s="733"/>
      <c r="F224" s="733"/>
      <c r="G224" s="733"/>
      <c r="H224" s="733"/>
      <c r="I224" s="601"/>
      <c r="J224" s="601"/>
      <c r="K224" s="601"/>
      <c r="L224" s="601"/>
      <c r="M224" s="601"/>
    </row>
    <row r="225" spans="4:13" ht="15">
      <c r="D225" s="733"/>
      <c r="E225" s="733"/>
      <c r="F225" s="733"/>
      <c r="G225" s="733"/>
      <c r="H225" s="733"/>
      <c r="I225" s="601"/>
      <c r="J225" s="601"/>
      <c r="K225" s="601"/>
      <c r="L225" s="601"/>
      <c r="M225" s="601"/>
    </row>
    <row r="226" spans="4:13" ht="15">
      <c r="D226" s="733"/>
      <c r="E226" s="733"/>
      <c r="F226" s="733"/>
      <c r="G226" s="733"/>
      <c r="H226" s="733"/>
      <c r="I226" s="601"/>
      <c r="J226" s="601"/>
      <c r="K226" s="601"/>
      <c r="L226" s="601"/>
      <c r="M226" s="601"/>
    </row>
    <row r="227" spans="4:13" ht="15">
      <c r="D227" s="733"/>
      <c r="E227" s="733"/>
      <c r="F227" s="733"/>
      <c r="G227" s="733"/>
      <c r="H227" s="733"/>
      <c r="I227" s="601"/>
      <c r="J227" s="601"/>
      <c r="K227" s="601"/>
      <c r="L227" s="601"/>
      <c r="M227" s="601"/>
    </row>
    <row r="228" spans="4:13" ht="15">
      <c r="D228" s="733"/>
      <c r="E228" s="733"/>
      <c r="F228" s="733"/>
      <c r="G228" s="733"/>
      <c r="H228" s="733"/>
      <c r="I228" s="601"/>
      <c r="J228" s="601"/>
      <c r="K228" s="601"/>
      <c r="L228" s="601"/>
      <c r="M228" s="601"/>
    </row>
    <row r="229" spans="4:13" ht="15">
      <c r="D229" s="733"/>
      <c r="E229" s="733"/>
      <c r="F229" s="733"/>
      <c r="G229" s="733"/>
      <c r="H229" s="733"/>
      <c r="I229" s="601"/>
      <c r="J229" s="601"/>
      <c r="K229" s="601"/>
      <c r="L229" s="601"/>
      <c r="M229" s="601"/>
    </row>
    <row r="230" spans="4:13" ht="15">
      <c r="D230" s="733"/>
      <c r="E230" s="733"/>
      <c r="F230" s="733"/>
      <c r="G230" s="733"/>
      <c r="H230" s="733"/>
      <c r="I230" s="601"/>
      <c r="J230" s="601"/>
      <c r="K230" s="601"/>
      <c r="L230" s="601"/>
      <c r="M230" s="601"/>
    </row>
    <row r="231" spans="4:13" ht="15">
      <c r="D231" s="733"/>
      <c r="E231" s="733"/>
      <c r="F231" s="733"/>
      <c r="G231" s="733"/>
      <c r="H231" s="733"/>
      <c r="I231" s="601"/>
      <c r="J231" s="601"/>
      <c r="K231" s="601"/>
      <c r="L231" s="601"/>
      <c r="M231" s="601"/>
    </row>
    <row r="232" spans="4:13" ht="15">
      <c r="D232" s="733"/>
      <c r="E232" s="733"/>
      <c r="F232" s="733"/>
      <c r="G232" s="733"/>
      <c r="H232" s="733"/>
      <c r="I232" s="601"/>
      <c r="J232" s="601"/>
      <c r="K232" s="601"/>
      <c r="L232" s="601"/>
      <c r="M232" s="601"/>
    </row>
    <row r="233" spans="4:13" ht="15">
      <c r="D233" s="733"/>
      <c r="E233" s="733"/>
      <c r="F233" s="733"/>
      <c r="G233" s="733"/>
      <c r="H233" s="733"/>
      <c r="I233" s="601"/>
      <c r="J233" s="601"/>
      <c r="K233" s="601"/>
      <c r="L233" s="601"/>
      <c r="M233" s="601"/>
    </row>
    <row r="234" spans="4:13" ht="15">
      <c r="D234" s="733"/>
      <c r="E234" s="733"/>
      <c r="F234" s="733"/>
      <c r="G234" s="733"/>
      <c r="H234" s="733"/>
      <c r="I234" s="601"/>
      <c r="J234" s="601"/>
      <c r="K234" s="601"/>
      <c r="L234" s="601"/>
      <c r="M234" s="601"/>
    </row>
    <row r="235" spans="4:13" ht="15">
      <c r="D235" s="733"/>
      <c r="E235" s="733"/>
      <c r="F235" s="733"/>
      <c r="G235" s="733"/>
      <c r="H235" s="733"/>
      <c r="I235" s="601"/>
      <c r="J235" s="601"/>
      <c r="K235" s="601"/>
      <c r="L235" s="601"/>
      <c r="M235" s="601"/>
    </row>
    <row r="236" spans="4:13" ht="15">
      <c r="D236" s="733"/>
      <c r="E236" s="733"/>
      <c r="F236" s="733"/>
      <c r="G236" s="733"/>
      <c r="H236" s="733"/>
      <c r="I236" s="601"/>
      <c r="J236" s="601"/>
      <c r="K236" s="601"/>
      <c r="L236" s="601"/>
      <c r="M236" s="601"/>
    </row>
    <row r="237" spans="4:13" ht="15">
      <c r="D237" s="733"/>
      <c r="E237" s="733"/>
      <c r="F237" s="733"/>
      <c r="G237" s="733"/>
      <c r="H237" s="733"/>
      <c r="I237" s="601"/>
      <c r="J237" s="601"/>
      <c r="K237" s="601"/>
      <c r="L237" s="601"/>
      <c r="M237" s="601"/>
    </row>
    <row r="238" spans="4:13" ht="15">
      <c r="D238" s="733"/>
      <c r="E238" s="733"/>
      <c r="F238" s="733"/>
      <c r="G238" s="733"/>
      <c r="H238" s="733"/>
      <c r="I238" s="601"/>
      <c r="J238" s="601"/>
      <c r="K238" s="601"/>
      <c r="L238" s="601"/>
      <c r="M238" s="601"/>
    </row>
    <row r="239" spans="4:13" ht="15">
      <c r="D239" s="733"/>
      <c r="E239" s="733"/>
      <c r="F239" s="733"/>
      <c r="G239" s="733"/>
      <c r="H239" s="733"/>
      <c r="I239" s="601"/>
      <c r="J239" s="601"/>
      <c r="K239" s="601"/>
      <c r="L239" s="601"/>
      <c r="M239" s="601"/>
    </row>
    <row r="240" spans="4:13" ht="15">
      <c r="D240" s="733"/>
      <c r="E240" s="733"/>
      <c r="F240" s="733"/>
      <c r="G240" s="733"/>
      <c r="H240" s="733"/>
      <c r="I240" s="601"/>
      <c r="J240" s="601"/>
      <c r="K240" s="601"/>
      <c r="L240" s="601"/>
      <c r="M240" s="601"/>
    </row>
    <row r="241" spans="4:13" ht="15">
      <c r="D241" s="733"/>
      <c r="E241" s="733"/>
      <c r="F241" s="733"/>
      <c r="G241" s="733"/>
      <c r="H241" s="733"/>
      <c r="I241" s="601"/>
      <c r="J241" s="601"/>
      <c r="K241" s="601"/>
      <c r="L241" s="601"/>
      <c r="M241" s="601"/>
    </row>
    <row r="242" spans="4:13" ht="15">
      <c r="D242" s="733"/>
      <c r="E242" s="733"/>
      <c r="F242" s="733"/>
      <c r="G242" s="733"/>
      <c r="H242" s="733"/>
      <c r="I242" s="601"/>
      <c r="J242" s="601"/>
      <c r="K242" s="601"/>
      <c r="L242" s="601"/>
      <c r="M242" s="601"/>
    </row>
    <row r="243" spans="4:13" ht="15">
      <c r="D243" s="733"/>
      <c r="E243" s="733"/>
      <c r="F243" s="733"/>
      <c r="G243" s="733"/>
      <c r="H243" s="733"/>
      <c r="I243" s="601"/>
      <c r="J243" s="601"/>
      <c r="K243" s="601"/>
      <c r="L243" s="601"/>
      <c r="M243" s="601"/>
    </row>
    <row r="244" spans="4:13" ht="15">
      <c r="D244" s="733"/>
      <c r="E244" s="733"/>
      <c r="F244" s="733"/>
      <c r="G244" s="733"/>
      <c r="H244" s="733"/>
      <c r="I244" s="601"/>
      <c r="J244" s="601"/>
      <c r="K244" s="601"/>
      <c r="L244" s="601"/>
      <c r="M244" s="601"/>
    </row>
    <row r="245" spans="4:13" ht="15">
      <c r="D245" s="733"/>
      <c r="E245" s="733"/>
      <c r="F245" s="733"/>
      <c r="G245" s="733"/>
      <c r="H245" s="733"/>
      <c r="I245" s="601"/>
      <c r="J245" s="601"/>
      <c r="K245" s="601"/>
      <c r="L245" s="601"/>
      <c r="M245" s="601"/>
    </row>
    <row r="246" spans="4:13" ht="15">
      <c r="D246" s="733"/>
      <c r="E246" s="733"/>
      <c r="F246" s="733"/>
      <c r="G246" s="733"/>
      <c r="H246" s="733"/>
      <c r="I246" s="601"/>
      <c r="J246" s="601"/>
      <c r="K246" s="601"/>
      <c r="L246" s="601"/>
      <c r="M246" s="601"/>
    </row>
    <row r="247" spans="4:13" ht="15">
      <c r="D247" s="733"/>
      <c r="E247" s="733"/>
      <c r="F247" s="733"/>
      <c r="G247" s="733"/>
      <c r="H247" s="733"/>
      <c r="I247" s="601"/>
      <c r="J247" s="601"/>
      <c r="K247" s="601"/>
      <c r="L247" s="601"/>
      <c r="M247" s="601"/>
    </row>
    <row r="248" spans="4:13" ht="15">
      <c r="D248" s="733"/>
      <c r="E248" s="733"/>
      <c r="F248" s="733"/>
      <c r="G248" s="733"/>
      <c r="H248" s="733"/>
      <c r="I248" s="601"/>
      <c r="J248" s="601"/>
      <c r="K248" s="601"/>
      <c r="L248" s="601"/>
      <c r="M248" s="601"/>
    </row>
    <row r="249" spans="4:13" ht="15">
      <c r="D249" s="733"/>
      <c r="E249" s="733"/>
      <c r="F249" s="733"/>
      <c r="G249" s="733"/>
      <c r="H249" s="733"/>
      <c r="I249" s="601"/>
      <c r="J249" s="601"/>
      <c r="K249" s="601"/>
      <c r="L249" s="601"/>
      <c r="M249" s="601"/>
    </row>
    <row r="250" spans="4:13" ht="15">
      <c r="D250" s="733"/>
      <c r="E250" s="733"/>
      <c r="F250" s="733"/>
      <c r="G250" s="733"/>
      <c r="H250" s="733"/>
      <c r="I250" s="601"/>
      <c r="J250" s="601"/>
      <c r="K250" s="601"/>
      <c r="L250" s="601"/>
      <c r="M250" s="601"/>
    </row>
    <row r="251" spans="4:13" ht="15">
      <c r="D251" s="733"/>
      <c r="E251" s="733"/>
      <c r="F251" s="733"/>
      <c r="G251" s="733"/>
      <c r="H251" s="733"/>
      <c r="I251" s="601"/>
      <c r="J251" s="601"/>
      <c r="K251" s="601"/>
      <c r="L251" s="601"/>
      <c r="M251" s="601"/>
    </row>
    <row r="252" spans="4:13" ht="15">
      <c r="D252" s="733"/>
      <c r="E252" s="733"/>
      <c r="F252" s="733"/>
      <c r="G252" s="733"/>
      <c r="H252" s="733"/>
      <c r="I252" s="601"/>
      <c r="J252" s="601"/>
      <c r="K252" s="601"/>
      <c r="L252" s="601"/>
      <c r="M252" s="601"/>
    </row>
    <row r="253" spans="4:13" ht="15">
      <c r="D253" s="733"/>
      <c r="E253" s="733"/>
      <c r="F253" s="733"/>
      <c r="G253" s="733"/>
      <c r="H253" s="733"/>
      <c r="I253" s="601"/>
      <c r="J253" s="601"/>
      <c r="K253" s="601"/>
      <c r="L253" s="601"/>
      <c r="M253" s="601"/>
    </row>
    <row r="254" spans="4:13" ht="15">
      <c r="D254" s="733"/>
      <c r="E254" s="733"/>
      <c r="F254" s="733"/>
      <c r="G254" s="733"/>
      <c r="H254" s="733"/>
      <c r="I254" s="601"/>
      <c r="J254" s="601"/>
      <c r="K254" s="601"/>
      <c r="L254" s="601"/>
      <c r="M254" s="601"/>
    </row>
    <row r="255" spans="4:13" ht="15">
      <c r="D255" s="733"/>
      <c r="E255" s="733"/>
      <c r="F255" s="733"/>
      <c r="G255" s="733"/>
      <c r="H255" s="733"/>
      <c r="I255" s="601"/>
      <c r="J255" s="601"/>
      <c r="K255" s="601"/>
      <c r="L255" s="601"/>
      <c r="M255" s="601"/>
    </row>
    <row r="256" spans="4:13" ht="15">
      <c r="D256" s="733"/>
      <c r="E256" s="733"/>
      <c r="F256" s="733"/>
      <c r="G256" s="733"/>
      <c r="H256" s="733"/>
      <c r="I256" s="601"/>
      <c r="J256" s="601"/>
      <c r="K256" s="601"/>
      <c r="L256" s="601"/>
      <c r="M256" s="601"/>
    </row>
    <row r="257" spans="4:13" ht="15">
      <c r="D257" s="733"/>
      <c r="E257" s="733"/>
      <c r="F257" s="733"/>
      <c r="G257" s="733"/>
      <c r="H257" s="733"/>
      <c r="I257" s="601"/>
      <c r="J257" s="601"/>
      <c r="K257" s="601"/>
      <c r="L257" s="601"/>
      <c r="M257" s="601"/>
    </row>
    <row r="258" spans="4:13" ht="15">
      <c r="D258" s="733"/>
      <c r="E258" s="733"/>
      <c r="F258" s="733"/>
      <c r="G258" s="733"/>
      <c r="H258" s="733"/>
      <c r="I258" s="601"/>
      <c r="J258" s="601"/>
      <c r="K258" s="601"/>
      <c r="L258" s="601"/>
      <c r="M258" s="601"/>
    </row>
    <row r="259" spans="4:13" ht="15">
      <c r="D259" s="733"/>
      <c r="E259" s="733"/>
      <c r="F259" s="733"/>
      <c r="G259" s="733"/>
      <c r="H259" s="733"/>
      <c r="I259" s="601"/>
      <c r="J259" s="601"/>
      <c r="K259" s="601"/>
      <c r="L259" s="601"/>
      <c r="M259" s="601"/>
    </row>
    <row r="260" spans="4:13" ht="15">
      <c r="D260" s="733"/>
      <c r="E260" s="733"/>
      <c r="F260" s="733"/>
      <c r="G260" s="733"/>
      <c r="H260" s="733"/>
      <c r="I260" s="601"/>
      <c r="J260" s="601"/>
      <c r="K260" s="601"/>
      <c r="L260" s="601"/>
      <c r="M260" s="601"/>
    </row>
    <row r="261" spans="4:13" ht="15">
      <c r="D261" s="733"/>
      <c r="E261" s="733"/>
      <c r="F261" s="733"/>
      <c r="G261" s="733"/>
      <c r="H261" s="733"/>
      <c r="I261" s="601"/>
      <c r="J261" s="601"/>
      <c r="K261" s="601"/>
      <c r="L261" s="601"/>
      <c r="M261" s="601"/>
    </row>
    <row r="262" spans="4:13" ht="15">
      <c r="D262" s="733"/>
      <c r="E262" s="733"/>
      <c r="F262" s="733"/>
      <c r="G262" s="733"/>
      <c r="H262" s="733"/>
      <c r="I262" s="601"/>
      <c r="J262" s="601"/>
      <c r="K262" s="601"/>
      <c r="L262" s="601"/>
      <c r="M262" s="601"/>
    </row>
    <row r="263" spans="4:13" ht="15">
      <c r="D263" s="733"/>
      <c r="E263" s="733"/>
      <c r="F263" s="733"/>
      <c r="G263" s="733"/>
      <c r="H263" s="733"/>
      <c r="I263" s="601"/>
      <c r="J263" s="601"/>
      <c r="K263" s="601"/>
      <c r="L263" s="601"/>
      <c r="M263" s="601"/>
    </row>
    <row r="264" spans="4:13" ht="15">
      <c r="D264" s="733"/>
      <c r="E264" s="733"/>
      <c r="F264" s="733"/>
      <c r="G264" s="733"/>
      <c r="H264" s="733"/>
      <c r="I264" s="601"/>
      <c r="J264" s="601"/>
      <c r="K264" s="601"/>
      <c r="L264" s="601"/>
      <c r="M264" s="601"/>
    </row>
    <row r="265" spans="4:13" ht="15">
      <c r="D265" s="733"/>
      <c r="E265" s="733"/>
      <c r="F265" s="733"/>
      <c r="G265" s="733"/>
      <c r="H265" s="733"/>
      <c r="I265" s="601"/>
      <c r="J265" s="601"/>
      <c r="K265" s="601"/>
      <c r="L265" s="601"/>
      <c r="M265" s="601"/>
    </row>
    <row r="266" spans="4:13" ht="15">
      <c r="D266" s="733"/>
      <c r="E266" s="733"/>
      <c r="F266" s="733"/>
      <c r="G266" s="733"/>
      <c r="H266" s="733"/>
      <c r="I266" s="601"/>
      <c r="J266" s="601"/>
      <c r="K266" s="601"/>
      <c r="L266" s="601"/>
      <c r="M266" s="601"/>
    </row>
    <row r="267" spans="4:13" ht="15">
      <c r="D267" s="733"/>
      <c r="E267" s="733"/>
      <c r="F267" s="733"/>
      <c r="G267" s="733"/>
      <c r="H267" s="733"/>
      <c r="I267" s="601"/>
      <c r="J267" s="601"/>
      <c r="K267" s="601"/>
      <c r="L267" s="601"/>
      <c r="M267" s="601"/>
    </row>
    <row r="268" spans="4:13" ht="15">
      <c r="D268" s="733"/>
      <c r="E268" s="733"/>
      <c r="F268" s="733"/>
      <c r="G268" s="733"/>
      <c r="H268" s="733"/>
      <c r="I268" s="601"/>
      <c r="J268" s="601"/>
      <c r="K268" s="601"/>
      <c r="L268" s="601"/>
      <c r="M268" s="601"/>
    </row>
    <row r="269" spans="4:13" ht="15">
      <c r="D269" s="733"/>
      <c r="E269" s="733"/>
      <c r="F269" s="733"/>
      <c r="G269" s="733"/>
      <c r="H269" s="733"/>
      <c r="I269" s="601"/>
      <c r="J269" s="601"/>
      <c r="K269" s="601"/>
      <c r="L269" s="601"/>
      <c r="M269" s="601"/>
    </row>
    <row r="270" spans="4:13" ht="15">
      <c r="D270" s="733"/>
      <c r="E270" s="733"/>
      <c r="F270" s="733"/>
      <c r="G270" s="733"/>
      <c r="H270" s="733"/>
      <c r="I270" s="601"/>
      <c r="J270" s="601"/>
      <c r="K270" s="601"/>
      <c r="L270" s="601"/>
      <c r="M270" s="601"/>
    </row>
    <row r="271" spans="4:13" ht="15">
      <c r="D271" s="733"/>
      <c r="E271" s="733"/>
      <c r="F271" s="733"/>
      <c r="G271" s="733"/>
      <c r="H271" s="733"/>
      <c r="I271" s="601"/>
      <c r="J271" s="601"/>
      <c r="K271" s="601"/>
      <c r="L271" s="601"/>
      <c r="M271" s="601"/>
    </row>
    <row r="272" spans="4:13" ht="15">
      <c r="D272" s="733"/>
      <c r="E272" s="733"/>
      <c r="F272" s="733"/>
      <c r="G272" s="733"/>
      <c r="H272" s="733"/>
      <c r="I272" s="601"/>
      <c r="J272" s="601"/>
      <c r="K272" s="601"/>
      <c r="L272" s="601"/>
      <c r="M272" s="601"/>
    </row>
    <row r="273" spans="4:13" ht="15">
      <c r="D273" s="733"/>
      <c r="E273" s="733"/>
      <c r="F273" s="733"/>
      <c r="G273" s="733"/>
      <c r="H273" s="733"/>
      <c r="I273" s="601"/>
      <c r="J273" s="601"/>
      <c r="K273" s="601"/>
      <c r="L273" s="601"/>
      <c r="M273" s="601"/>
    </row>
    <row r="274" spans="4:13" ht="15">
      <c r="D274" s="733"/>
      <c r="E274" s="733"/>
      <c r="F274" s="733"/>
      <c r="G274" s="733"/>
      <c r="H274" s="733"/>
      <c r="I274" s="601"/>
      <c r="J274" s="601"/>
      <c r="K274" s="601"/>
      <c r="L274" s="601"/>
      <c r="M274" s="601"/>
    </row>
    <row r="275" spans="4:13" ht="15">
      <c r="D275" s="733"/>
      <c r="E275" s="733"/>
      <c r="F275" s="733"/>
      <c r="G275" s="733"/>
      <c r="H275" s="733"/>
      <c r="I275" s="601"/>
      <c r="J275" s="601"/>
      <c r="K275" s="601"/>
      <c r="L275" s="601"/>
      <c r="M275" s="601"/>
    </row>
    <row r="276" spans="4:13" ht="15">
      <c r="D276" s="733"/>
      <c r="E276" s="733"/>
      <c r="F276" s="733"/>
      <c r="G276" s="733"/>
      <c r="H276" s="733"/>
      <c r="I276" s="601"/>
      <c r="J276" s="601"/>
      <c r="K276" s="601"/>
      <c r="L276" s="601"/>
      <c r="M276" s="601"/>
    </row>
    <row r="277" spans="4:13" ht="15">
      <c r="D277" s="733"/>
      <c r="E277" s="733"/>
      <c r="F277" s="733"/>
      <c r="G277" s="733"/>
      <c r="H277" s="733"/>
      <c r="I277" s="601"/>
      <c r="J277" s="601"/>
      <c r="K277" s="601"/>
      <c r="L277" s="601"/>
      <c r="M277" s="601"/>
    </row>
    <row r="278" spans="4:13" ht="15">
      <c r="D278" s="733"/>
      <c r="E278" s="733"/>
      <c r="F278" s="733"/>
      <c r="G278" s="733"/>
      <c r="H278" s="733"/>
      <c r="I278" s="601"/>
      <c r="J278" s="601"/>
      <c r="K278" s="601"/>
      <c r="L278" s="601"/>
      <c r="M278" s="601"/>
    </row>
    <row r="279" spans="4:13" ht="15">
      <c r="D279" s="733"/>
      <c r="E279" s="733"/>
      <c r="F279" s="733"/>
      <c r="G279" s="733"/>
      <c r="H279" s="733"/>
      <c r="I279" s="601"/>
      <c r="J279" s="601"/>
      <c r="K279" s="601"/>
      <c r="L279" s="601"/>
      <c r="M279" s="601"/>
    </row>
    <row r="280" spans="4:13" ht="15">
      <c r="D280" s="733"/>
      <c r="E280" s="733"/>
      <c r="F280" s="733"/>
      <c r="G280" s="733"/>
      <c r="H280" s="733"/>
      <c r="I280" s="601"/>
      <c r="J280" s="601"/>
      <c r="K280" s="601"/>
      <c r="L280" s="601"/>
      <c r="M280" s="601"/>
    </row>
    <row r="281" spans="4:13" ht="15">
      <c r="D281" s="733"/>
      <c r="E281" s="733"/>
      <c r="F281" s="733"/>
      <c r="G281" s="733"/>
      <c r="H281" s="733"/>
      <c r="I281" s="601"/>
      <c r="J281" s="601"/>
      <c r="K281" s="601"/>
      <c r="L281" s="601"/>
      <c r="M281" s="601"/>
    </row>
    <row r="282" spans="4:13" ht="15">
      <c r="D282" s="733"/>
      <c r="E282" s="733"/>
      <c r="F282" s="733"/>
      <c r="G282" s="733"/>
      <c r="H282" s="733"/>
      <c r="I282" s="601"/>
      <c r="J282" s="601"/>
      <c r="K282" s="601"/>
      <c r="L282" s="601"/>
      <c r="M282" s="601"/>
    </row>
    <row r="283" spans="4:13" ht="15">
      <c r="D283" s="733"/>
      <c r="E283" s="733"/>
      <c r="F283" s="733"/>
      <c r="G283" s="733"/>
      <c r="H283" s="733"/>
      <c r="I283" s="601"/>
      <c r="J283" s="601"/>
      <c r="K283" s="601"/>
      <c r="L283" s="601"/>
      <c r="M283" s="601"/>
    </row>
    <row r="284" spans="4:13" ht="15">
      <c r="D284" s="733"/>
      <c r="E284" s="733"/>
      <c r="F284" s="733"/>
      <c r="G284" s="733"/>
      <c r="H284" s="733"/>
      <c r="I284" s="601"/>
      <c r="J284" s="601"/>
      <c r="K284" s="601"/>
      <c r="L284" s="601"/>
      <c r="M284" s="601"/>
    </row>
    <row r="285" spans="4:13" ht="15">
      <c r="D285" s="733"/>
      <c r="E285" s="733"/>
      <c r="F285" s="733"/>
      <c r="G285" s="733"/>
      <c r="H285" s="733"/>
      <c r="I285" s="601"/>
      <c r="J285" s="601"/>
      <c r="K285" s="601"/>
      <c r="L285" s="601"/>
      <c r="M285" s="601"/>
    </row>
    <row r="286" spans="4:13" ht="15">
      <c r="D286" s="733"/>
      <c r="E286" s="733"/>
      <c r="F286" s="733"/>
      <c r="G286" s="733"/>
      <c r="H286" s="733"/>
      <c r="I286" s="601"/>
      <c r="J286" s="601"/>
      <c r="K286" s="601"/>
      <c r="L286" s="601"/>
      <c r="M286" s="601"/>
    </row>
    <row r="287" spans="4:13" ht="15">
      <c r="D287" s="733"/>
      <c r="E287" s="733"/>
      <c r="F287" s="733"/>
      <c r="G287" s="733"/>
      <c r="H287" s="733"/>
      <c r="I287" s="601"/>
      <c r="J287" s="601"/>
      <c r="K287" s="601"/>
      <c r="L287" s="601"/>
      <c r="M287" s="601"/>
    </row>
    <row r="288" spans="4:13" ht="15">
      <c r="D288" s="733"/>
      <c r="E288" s="733"/>
      <c r="F288" s="733"/>
      <c r="G288" s="733"/>
      <c r="H288" s="733"/>
      <c r="I288" s="601"/>
      <c r="J288" s="601"/>
      <c r="K288" s="601"/>
      <c r="L288" s="601"/>
      <c r="M288" s="601"/>
    </row>
    <row r="289" spans="4:13" ht="15">
      <c r="D289" s="733"/>
      <c r="E289" s="733"/>
      <c r="F289" s="733"/>
      <c r="G289" s="733"/>
      <c r="H289" s="733"/>
      <c r="I289" s="601"/>
      <c r="J289" s="601"/>
      <c r="K289" s="601"/>
      <c r="L289" s="601"/>
      <c r="M289" s="601"/>
    </row>
    <row r="290" spans="4:13" ht="15">
      <c r="D290" s="733"/>
      <c r="E290" s="733"/>
      <c r="F290" s="733"/>
      <c r="G290" s="733"/>
      <c r="H290" s="733"/>
      <c r="I290" s="601"/>
      <c r="J290" s="601"/>
      <c r="K290" s="601"/>
      <c r="L290" s="601"/>
      <c r="M290" s="601"/>
    </row>
    <row r="291" spans="4:13" ht="15">
      <c r="D291" s="733"/>
      <c r="E291" s="733"/>
      <c r="F291" s="733"/>
      <c r="G291" s="733"/>
      <c r="H291" s="733"/>
      <c r="I291" s="601"/>
      <c r="J291" s="601"/>
      <c r="K291" s="601"/>
      <c r="L291" s="601"/>
      <c r="M291" s="601"/>
    </row>
    <row r="292" spans="4:13" ht="15">
      <c r="D292" s="733"/>
      <c r="E292" s="733"/>
      <c r="F292" s="733"/>
      <c r="G292" s="733"/>
      <c r="H292" s="733"/>
      <c r="I292" s="601"/>
      <c r="J292" s="601"/>
      <c r="K292" s="601"/>
      <c r="L292" s="601"/>
      <c r="M292" s="601"/>
    </row>
    <row r="293" spans="4:13" ht="15">
      <c r="D293" s="733"/>
      <c r="E293" s="733"/>
      <c r="F293" s="733"/>
      <c r="G293" s="733"/>
      <c r="H293" s="733"/>
      <c r="I293" s="601"/>
      <c r="J293" s="601"/>
      <c r="K293" s="601"/>
      <c r="L293" s="601"/>
      <c r="M293" s="601"/>
    </row>
    <row r="294" spans="4:13" ht="15">
      <c r="D294" s="733"/>
      <c r="E294" s="733"/>
      <c r="F294" s="733"/>
      <c r="G294" s="733"/>
      <c r="H294" s="733"/>
      <c r="I294" s="601"/>
      <c r="J294" s="601"/>
      <c r="K294" s="601"/>
      <c r="L294" s="601"/>
      <c r="M294" s="601"/>
    </row>
    <row r="295" spans="4:13" ht="15">
      <c r="D295" s="733"/>
      <c r="E295" s="733"/>
      <c r="F295" s="733"/>
      <c r="G295" s="733"/>
      <c r="H295" s="733"/>
      <c r="I295" s="601"/>
      <c r="J295" s="601"/>
      <c r="K295" s="601"/>
      <c r="L295" s="601"/>
      <c r="M295" s="601"/>
    </row>
    <row r="296" spans="4:13" ht="15">
      <c r="D296" s="733"/>
      <c r="E296" s="733"/>
      <c r="F296" s="733"/>
      <c r="G296" s="733"/>
      <c r="H296" s="733"/>
      <c r="I296" s="601"/>
      <c r="J296" s="601"/>
      <c r="K296" s="601"/>
      <c r="L296" s="601"/>
      <c r="M296" s="601"/>
    </row>
    <row r="297" spans="4:13" ht="15">
      <c r="D297" s="733"/>
      <c r="E297" s="733"/>
      <c r="F297" s="733"/>
      <c r="G297" s="733"/>
      <c r="H297" s="733"/>
      <c r="I297" s="601"/>
      <c r="J297" s="601"/>
      <c r="K297" s="601"/>
      <c r="L297" s="601"/>
      <c r="M297" s="601"/>
    </row>
    <row r="298" spans="4:13" ht="15">
      <c r="D298" s="733"/>
      <c r="E298" s="733"/>
      <c r="F298" s="733"/>
      <c r="G298" s="733"/>
      <c r="H298" s="733"/>
      <c r="I298" s="601"/>
      <c r="J298" s="601"/>
      <c r="K298" s="601"/>
      <c r="L298" s="601"/>
      <c r="M298" s="601"/>
    </row>
    <row r="299" spans="4:13" ht="15">
      <c r="D299" s="733"/>
      <c r="E299" s="733"/>
      <c r="F299" s="733"/>
      <c r="G299" s="733"/>
      <c r="H299" s="733"/>
      <c r="I299" s="601"/>
      <c r="J299" s="601"/>
      <c r="K299" s="601"/>
      <c r="L299" s="601"/>
      <c r="M299" s="601"/>
    </row>
    <row r="300" spans="4:13" ht="15">
      <c r="D300" s="733"/>
      <c r="E300" s="733"/>
      <c r="F300" s="733"/>
      <c r="G300" s="733"/>
      <c r="H300" s="733"/>
      <c r="I300" s="601"/>
      <c r="J300" s="601"/>
      <c r="K300" s="601"/>
      <c r="L300" s="601"/>
      <c r="M300" s="601"/>
    </row>
    <row r="301" spans="4:13" ht="15">
      <c r="D301" s="733"/>
      <c r="E301" s="733"/>
      <c r="F301" s="733"/>
      <c r="G301" s="733"/>
      <c r="H301" s="733"/>
      <c r="I301" s="601"/>
      <c r="J301" s="601"/>
      <c r="K301" s="601"/>
      <c r="L301" s="601"/>
      <c r="M301" s="601"/>
    </row>
    <row r="302" spans="4:13" ht="15">
      <c r="D302" s="733"/>
      <c r="E302" s="733"/>
      <c r="F302" s="733"/>
      <c r="G302" s="733"/>
      <c r="H302" s="733"/>
      <c r="I302" s="601"/>
      <c r="J302" s="601"/>
      <c r="K302" s="601"/>
      <c r="L302" s="601"/>
      <c r="M302" s="601"/>
    </row>
    <row r="303" spans="4:13" ht="15">
      <c r="D303" s="733"/>
      <c r="E303" s="733"/>
      <c r="F303" s="733"/>
      <c r="G303" s="733"/>
      <c r="H303" s="733"/>
      <c r="I303" s="601"/>
      <c r="J303" s="601"/>
      <c r="K303" s="601"/>
      <c r="L303" s="601"/>
      <c r="M303" s="601"/>
    </row>
    <row r="304" spans="4:13" ht="15">
      <c r="D304" s="733"/>
      <c r="E304" s="733"/>
      <c r="F304" s="733"/>
      <c r="G304" s="733"/>
      <c r="H304" s="733"/>
      <c r="I304" s="601"/>
      <c r="J304" s="601"/>
      <c r="K304" s="601"/>
      <c r="L304" s="601"/>
      <c r="M304" s="601"/>
    </row>
    <row r="305" spans="4:13" ht="15">
      <c r="D305" s="733"/>
      <c r="E305" s="733"/>
      <c r="F305" s="733"/>
      <c r="G305" s="733"/>
      <c r="H305" s="733"/>
      <c r="I305" s="601"/>
      <c r="J305" s="601"/>
      <c r="K305" s="601"/>
      <c r="L305" s="601"/>
      <c r="M305" s="601"/>
    </row>
    <row r="306" spans="4:13" ht="15">
      <c r="D306" s="733"/>
      <c r="E306" s="733"/>
      <c r="F306" s="733"/>
      <c r="G306" s="733"/>
      <c r="H306" s="733"/>
      <c r="I306" s="601"/>
      <c r="J306" s="601"/>
      <c r="K306" s="601"/>
      <c r="L306" s="601"/>
      <c r="M306" s="601"/>
    </row>
    <row r="307" spans="4:13" ht="15">
      <c r="D307" s="733"/>
      <c r="E307" s="733"/>
      <c r="F307" s="733"/>
      <c r="G307" s="733"/>
      <c r="H307" s="733"/>
      <c r="I307" s="601"/>
      <c r="J307" s="601"/>
      <c r="K307" s="601"/>
      <c r="L307" s="601"/>
      <c r="M307" s="601"/>
    </row>
    <row r="308" spans="4:13" ht="15">
      <c r="D308" s="733"/>
      <c r="E308" s="733"/>
      <c r="F308" s="733"/>
      <c r="G308" s="733"/>
      <c r="H308" s="733"/>
      <c r="I308" s="601"/>
      <c r="J308" s="601"/>
      <c r="K308" s="601"/>
      <c r="L308" s="601"/>
      <c r="M308" s="601"/>
    </row>
    <row r="309" spans="4:13" ht="15">
      <c r="D309" s="733"/>
      <c r="E309" s="733"/>
      <c r="F309" s="733"/>
      <c r="G309" s="733"/>
      <c r="H309" s="733"/>
      <c r="I309" s="601"/>
      <c r="J309" s="601"/>
      <c r="K309" s="601"/>
      <c r="L309" s="601"/>
      <c r="M309" s="601"/>
    </row>
    <row r="310" spans="4:13" ht="15">
      <c r="D310" s="733"/>
      <c r="E310" s="733"/>
      <c r="F310" s="733"/>
      <c r="G310" s="733"/>
      <c r="H310" s="733"/>
      <c r="I310" s="601"/>
      <c r="J310" s="601"/>
      <c r="K310" s="601"/>
      <c r="L310" s="601"/>
      <c r="M310" s="601"/>
    </row>
    <row r="311" spans="4:13" ht="15">
      <c r="D311" s="733"/>
      <c r="E311" s="733"/>
      <c r="F311" s="733"/>
      <c r="G311" s="733"/>
      <c r="H311" s="733"/>
      <c r="I311" s="601"/>
      <c r="J311" s="601"/>
      <c r="K311" s="601"/>
      <c r="L311" s="601"/>
      <c r="M311" s="601"/>
    </row>
    <row r="312" spans="4:13" ht="15">
      <c r="D312" s="733"/>
      <c r="E312" s="733"/>
      <c r="F312" s="733"/>
      <c r="G312" s="733"/>
      <c r="H312" s="733"/>
      <c r="I312" s="601"/>
      <c r="J312" s="601"/>
      <c r="K312" s="601"/>
      <c r="L312" s="601"/>
      <c r="M312" s="601"/>
    </row>
    <row r="313" spans="4:13" ht="15">
      <c r="D313" s="733"/>
      <c r="E313" s="733"/>
      <c r="F313" s="733"/>
      <c r="G313" s="733"/>
      <c r="H313" s="733"/>
      <c r="I313" s="601"/>
      <c r="J313" s="601"/>
      <c r="K313" s="601"/>
      <c r="L313" s="601"/>
      <c r="M313" s="601"/>
    </row>
    <row r="314" spans="4:13" ht="15">
      <c r="D314" s="733"/>
      <c r="E314" s="733"/>
      <c r="F314" s="733"/>
      <c r="G314" s="733"/>
      <c r="H314" s="733"/>
      <c r="I314" s="601"/>
      <c r="J314" s="601"/>
      <c r="K314" s="601"/>
      <c r="L314" s="601"/>
      <c r="M314" s="601"/>
    </row>
    <row r="315" spans="4:13" ht="15">
      <c r="D315" s="733"/>
      <c r="E315" s="733"/>
      <c r="F315" s="733"/>
      <c r="G315" s="733"/>
      <c r="H315" s="733"/>
      <c r="I315" s="601"/>
      <c r="J315" s="601"/>
      <c r="K315" s="601"/>
      <c r="L315" s="601"/>
      <c r="M315" s="601"/>
    </row>
    <row r="316" spans="4:13" ht="15">
      <c r="D316" s="733"/>
      <c r="E316" s="733"/>
      <c r="F316" s="733"/>
      <c r="G316" s="733"/>
      <c r="H316" s="733"/>
      <c r="I316" s="601"/>
      <c r="J316" s="601"/>
      <c r="K316" s="601"/>
      <c r="L316" s="601"/>
      <c r="M316" s="601"/>
    </row>
    <row r="317" spans="4:13" ht="15">
      <c r="D317" s="733"/>
      <c r="E317" s="733"/>
      <c r="F317" s="733"/>
      <c r="G317" s="733"/>
      <c r="H317" s="733"/>
      <c r="I317" s="601"/>
      <c r="J317" s="601"/>
      <c r="K317" s="601"/>
      <c r="L317" s="601"/>
      <c r="M317" s="601"/>
    </row>
    <row r="318" spans="4:13" ht="15">
      <c r="D318" s="733"/>
      <c r="E318" s="733"/>
      <c r="F318" s="733"/>
      <c r="G318" s="733"/>
      <c r="H318" s="733"/>
      <c r="I318" s="601"/>
      <c r="J318" s="601"/>
      <c r="K318" s="601"/>
      <c r="L318" s="601"/>
      <c r="M318" s="601"/>
    </row>
    <row r="319" spans="4:13" ht="15">
      <c r="D319" s="733"/>
      <c r="E319" s="733"/>
      <c r="F319" s="733"/>
      <c r="G319" s="733"/>
      <c r="H319" s="733"/>
      <c r="I319" s="601"/>
      <c r="J319" s="601"/>
      <c r="K319" s="601"/>
      <c r="L319" s="601"/>
      <c r="M319" s="601"/>
    </row>
    <row r="320" spans="4:13" ht="15">
      <c r="D320" s="733"/>
      <c r="E320" s="733"/>
      <c r="F320" s="733"/>
      <c r="G320" s="733"/>
      <c r="H320" s="733"/>
      <c r="I320" s="601"/>
      <c r="J320" s="601"/>
      <c r="K320" s="601"/>
      <c r="L320" s="601"/>
      <c r="M320" s="601"/>
    </row>
    <row r="321" spans="4:13" ht="15">
      <c r="D321" s="733"/>
      <c r="E321" s="733"/>
      <c r="F321" s="733"/>
      <c r="G321" s="733"/>
      <c r="H321" s="733"/>
      <c r="I321" s="601"/>
      <c r="J321" s="601"/>
      <c r="K321" s="601"/>
      <c r="L321" s="601"/>
      <c r="M321" s="601"/>
    </row>
    <row r="322" spans="4:13" ht="15">
      <c r="D322" s="733"/>
      <c r="E322" s="733"/>
      <c r="F322" s="733"/>
      <c r="G322" s="733"/>
      <c r="H322" s="733"/>
      <c r="I322" s="601"/>
      <c r="J322" s="601"/>
      <c r="K322" s="601"/>
      <c r="L322" s="601"/>
      <c r="M322" s="601"/>
    </row>
    <row r="323" spans="4:13" ht="15">
      <c r="D323" s="733"/>
      <c r="E323" s="733"/>
      <c r="F323" s="733"/>
      <c r="G323" s="733"/>
      <c r="H323" s="733"/>
      <c r="I323" s="601"/>
      <c r="J323" s="601"/>
      <c r="K323" s="601"/>
      <c r="L323" s="601"/>
      <c r="M323" s="601"/>
    </row>
    <row r="324" spans="4:13" ht="15">
      <c r="D324" s="733"/>
      <c r="E324" s="733"/>
      <c r="F324" s="733"/>
      <c r="G324" s="733"/>
      <c r="H324" s="733"/>
      <c r="I324" s="601"/>
      <c r="J324" s="601"/>
      <c r="K324" s="601"/>
      <c r="L324" s="601"/>
      <c r="M324" s="601"/>
    </row>
    <row r="325" spans="4:13" ht="15">
      <c r="D325" s="733"/>
      <c r="E325" s="733"/>
      <c r="F325" s="733"/>
      <c r="G325" s="733"/>
      <c r="H325" s="733"/>
      <c r="I325" s="601"/>
      <c r="J325" s="601"/>
      <c r="K325" s="601"/>
      <c r="L325" s="601"/>
      <c r="M325" s="601"/>
    </row>
    <row r="326" spans="4:13" ht="15">
      <c r="D326" s="733"/>
      <c r="E326" s="733"/>
      <c r="F326" s="733"/>
      <c r="G326" s="733"/>
      <c r="H326" s="733"/>
      <c r="I326" s="601"/>
      <c r="J326" s="601"/>
      <c r="K326" s="601"/>
      <c r="L326" s="601"/>
      <c r="M326" s="601"/>
    </row>
    <row r="327" spans="4:13" ht="15">
      <c r="D327" s="733"/>
      <c r="E327" s="733"/>
      <c r="F327" s="733"/>
      <c r="G327" s="733"/>
      <c r="H327" s="733"/>
      <c r="I327" s="601"/>
      <c r="J327" s="601"/>
      <c r="K327" s="601"/>
      <c r="L327" s="601"/>
      <c r="M327" s="601"/>
    </row>
    <row r="328" spans="4:13" ht="15">
      <c r="D328" s="733"/>
      <c r="E328" s="733"/>
      <c r="F328" s="733"/>
      <c r="G328" s="733"/>
      <c r="H328" s="733"/>
      <c r="I328" s="601"/>
      <c r="J328" s="601"/>
      <c r="K328" s="601"/>
      <c r="L328" s="601"/>
      <c r="M328" s="601"/>
    </row>
    <row r="329" spans="4:13" ht="15">
      <c r="D329" s="733"/>
      <c r="E329" s="733"/>
      <c r="F329" s="733"/>
      <c r="G329" s="733"/>
      <c r="H329" s="733"/>
      <c r="I329" s="601"/>
      <c r="J329" s="601"/>
      <c r="K329" s="601"/>
      <c r="L329" s="601"/>
      <c r="M329" s="601"/>
    </row>
    <row r="330" spans="4:13" ht="15">
      <c r="D330" s="733"/>
      <c r="E330" s="733"/>
      <c r="F330" s="733"/>
      <c r="G330" s="733"/>
      <c r="H330" s="733"/>
      <c r="I330" s="601"/>
      <c r="J330" s="601"/>
      <c r="K330" s="601"/>
      <c r="L330" s="601"/>
      <c r="M330" s="601"/>
    </row>
    <row r="331" spans="4:13" ht="15">
      <c r="D331" s="733"/>
      <c r="E331" s="733"/>
      <c r="F331" s="733"/>
      <c r="G331" s="733"/>
      <c r="H331" s="733"/>
      <c r="I331" s="601"/>
      <c r="J331" s="601"/>
      <c r="K331" s="601"/>
      <c r="L331" s="601"/>
      <c r="M331" s="601"/>
    </row>
    <row r="332" spans="4:13" ht="15">
      <c r="D332" s="733"/>
      <c r="E332" s="733"/>
      <c r="F332" s="733"/>
      <c r="G332" s="733"/>
      <c r="H332" s="733"/>
      <c r="I332" s="601"/>
      <c r="J332" s="601"/>
      <c r="K332" s="601"/>
      <c r="L332" s="601"/>
      <c r="M332" s="601"/>
    </row>
    <row r="333" spans="4:13" ht="15">
      <c r="D333" s="733"/>
      <c r="E333" s="733"/>
      <c r="F333" s="733"/>
      <c r="G333" s="733"/>
      <c r="H333" s="733"/>
      <c r="I333" s="601"/>
      <c r="J333" s="601"/>
      <c r="K333" s="601"/>
      <c r="L333" s="601"/>
      <c r="M333" s="601"/>
    </row>
    <row r="334" spans="4:13" ht="15">
      <c r="D334" s="733"/>
      <c r="E334" s="733"/>
      <c r="F334" s="733"/>
      <c r="G334" s="733"/>
      <c r="H334" s="733"/>
      <c r="I334" s="601"/>
      <c r="J334" s="601"/>
      <c r="K334" s="601"/>
      <c r="L334" s="601"/>
      <c r="M334" s="601"/>
    </row>
    <row r="335" spans="4:13" ht="15">
      <c r="D335" s="733"/>
      <c r="E335" s="733"/>
      <c r="F335" s="733"/>
      <c r="G335" s="733"/>
      <c r="H335" s="733"/>
      <c r="I335" s="601"/>
      <c r="J335" s="601"/>
      <c r="K335" s="601"/>
      <c r="L335" s="601"/>
      <c r="M335" s="601"/>
    </row>
    <row r="336" spans="4:13" ht="15">
      <c r="D336" s="733"/>
      <c r="E336" s="733"/>
      <c r="F336" s="733"/>
      <c r="G336" s="733"/>
      <c r="H336" s="733"/>
      <c r="I336" s="601"/>
      <c r="J336" s="601"/>
      <c r="K336" s="601"/>
      <c r="L336" s="601"/>
      <c r="M336" s="601"/>
    </row>
    <row r="337" spans="4:13" ht="15">
      <c r="D337" s="733"/>
      <c r="E337" s="733"/>
      <c r="F337" s="733"/>
      <c r="G337" s="733"/>
      <c r="H337" s="733"/>
      <c r="I337" s="601"/>
      <c r="J337" s="601"/>
      <c r="K337" s="601"/>
      <c r="L337" s="601"/>
      <c r="M337" s="601"/>
    </row>
    <row r="338" spans="4:13" ht="15">
      <c r="D338" s="733"/>
      <c r="E338" s="733"/>
      <c r="F338" s="733"/>
      <c r="G338" s="733"/>
      <c r="H338" s="733"/>
      <c r="I338" s="601"/>
      <c r="J338" s="601"/>
      <c r="K338" s="601"/>
      <c r="L338" s="601"/>
      <c r="M338" s="601"/>
    </row>
    <row r="339" spans="4:13" ht="15">
      <c r="D339" s="733"/>
      <c r="E339" s="733"/>
      <c r="F339" s="733"/>
      <c r="G339" s="733"/>
      <c r="H339" s="733"/>
      <c r="I339" s="601"/>
      <c r="J339" s="601"/>
      <c r="K339" s="601"/>
      <c r="L339" s="601"/>
      <c r="M339" s="601"/>
    </row>
    <row r="340" spans="4:13" ht="15">
      <c r="D340" s="733"/>
      <c r="E340" s="733"/>
      <c r="F340" s="733"/>
      <c r="G340" s="733"/>
      <c r="H340" s="733"/>
      <c r="I340" s="601"/>
      <c r="J340" s="601"/>
      <c r="K340" s="601"/>
      <c r="L340" s="601"/>
      <c r="M340" s="601"/>
    </row>
    <row r="341" spans="4:13" ht="15">
      <c r="D341" s="733"/>
      <c r="E341" s="733"/>
      <c r="F341" s="733"/>
      <c r="G341" s="733"/>
      <c r="H341" s="733"/>
      <c r="I341" s="601"/>
      <c r="J341" s="601"/>
      <c r="K341" s="601"/>
      <c r="L341" s="601"/>
      <c r="M341" s="601"/>
    </row>
    <row r="342" spans="4:13" ht="15">
      <c r="D342" s="733"/>
      <c r="E342" s="733"/>
      <c r="F342" s="733"/>
      <c r="G342" s="733"/>
      <c r="H342" s="733"/>
      <c r="I342" s="601"/>
      <c r="J342" s="601"/>
      <c r="K342" s="601"/>
      <c r="L342" s="601"/>
      <c r="M342" s="601"/>
    </row>
    <row r="343" spans="4:13" ht="15">
      <c r="D343" s="733"/>
      <c r="E343" s="733"/>
      <c r="F343" s="733"/>
      <c r="G343" s="733"/>
      <c r="H343" s="733"/>
      <c r="I343" s="601"/>
      <c r="J343" s="601"/>
      <c r="K343" s="601"/>
      <c r="L343" s="601"/>
      <c r="M343" s="601"/>
    </row>
    <row r="344" spans="4:13" ht="15">
      <c r="D344" s="733"/>
      <c r="E344" s="733"/>
      <c r="F344" s="733"/>
      <c r="G344" s="733"/>
      <c r="H344" s="733"/>
      <c r="I344" s="601"/>
      <c r="J344" s="601"/>
      <c r="K344" s="601"/>
      <c r="L344" s="601"/>
      <c r="M344" s="601"/>
    </row>
    <row r="345" spans="4:13" ht="15">
      <c r="D345" s="733"/>
      <c r="E345" s="733"/>
      <c r="F345" s="733"/>
      <c r="G345" s="733"/>
      <c r="H345" s="733"/>
      <c r="I345" s="601"/>
      <c r="J345" s="601"/>
      <c r="K345" s="601"/>
      <c r="L345" s="601"/>
      <c r="M345" s="601"/>
    </row>
    <row r="346" spans="4:13" ht="15">
      <c r="D346" s="733"/>
      <c r="E346" s="733"/>
      <c r="F346" s="733"/>
      <c r="G346" s="733"/>
      <c r="H346" s="733"/>
      <c r="I346" s="601"/>
      <c r="J346" s="601"/>
      <c r="K346" s="601"/>
      <c r="L346" s="601"/>
      <c r="M346" s="601"/>
    </row>
    <row r="347" spans="4:13" ht="15">
      <c r="D347" s="733"/>
      <c r="E347" s="733"/>
      <c r="F347" s="733"/>
      <c r="G347" s="733"/>
      <c r="H347" s="733"/>
      <c r="I347" s="601"/>
      <c r="J347" s="601"/>
      <c r="K347" s="601"/>
      <c r="L347" s="601"/>
      <c r="M347" s="601"/>
    </row>
    <row r="348" spans="4:13" ht="15">
      <c r="D348" s="733"/>
      <c r="E348" s="733"/>
      <c r="F348" s="733"/>
      <c r="G348" s="733"/>
      <c r="H348" s="733"/>
      <c r="I348" s="601"/>
      <c r="J348" s="601"/>
      <c r="K348" s="601"/>
      <c r="L348" s="601"/>
      <c r="M348" s="601"/>
    </row>
    <row r="349" spans="4:13" ht="15">
      <c r="D349" s="733"/>
      <c r="E349" s="733"/>
      <c r="F349" s="733"/>
      <c r="G349" s="733"/>
      <c r="H349" s="733"/>
      <c r="I349" s="601"/>
      <c r="J349" s="601"/>
      <c r="K349" s="601"/>
      <c r="L349" s="601"/>
      <c r="M349" s="601"/>
    </row>
    <row r="350" spans="4:13" ht="15">
      <c r="D350" s="733"/>
      <c r="E350" s="733"/>
      <c r="F350" s="733"/>
      <c r="G350" s="733"/>
      <c r="H350" s="733"/>
      <c r="I350" s="601"/>
      <c r="J350" s="601"/>
      <c r="K350" s="601"/>
      <c r="L350" s="601"/>
      <c r="M350" s="601"/>
    </row>
    <row r="351" spans="4:13" ht="15">
      <c r="D351" s="733"/>
      <c r="E351" s="733"/>
      <c r="F351" s="733"/>
      <c r="G351" s="733"/>
      <c r="H351" s="733"/>
      <c r="I351" s="601"/>
      <c r="J351" s="601"/>
      <c r="K351" s="601"/>
      <c r="L351" s="601"/>
      <c r="M351" s="601"/>
    </row>
    <row r="352" spans="4:13" ht="15">
      <c r="D352" s="733"/>
      <c r="E352" s="733"/>
      <c r="F352" s="733"/>
      <c r="G352" s="733"/>
      <c r="H352" s="733"/>
      <c r="I352" s="601"/>
      <c r="J352" s="601"/>
      <c r="K352" s="601"/>
      <c r="L352" s="601"/>
      <c r="M352" s="601"/>
    </row>
    <row r="353" spans="4:13" ht="15">
      <c r="D353" s="733"/>
      <c r="E353" s="733"/>
      <c r="F353" s="733"/>
      <c r="G353" s="733"/>
      <c r="H353" s="733"/>
      <c r="I353" s="601"/>
      <c r="J353" s="601"/>
      <c r="K353" s="601"/>
      <c r="L353" s="601"/>
      <c r="M353" s="601"/>
    </row>
    <row r="354" spans="4:13" ht="15">
      <c r="D354" s="733"/>
      <c r="E354" s="733"/>
      <c r="F354" s="733"/>
      <c r="G354" s="733"/>
      <c r="H354" s="733"/>
      <c r="I354" s="601"/>
      <c r="J354" s="601"/>
      <c r="K354" s="601"/>
      <c r="L354" s="601"/>
      <c r="M354" s="601"/>
    </row>
    <row r="355" spans="4:13" ht="15">
      <c r="D355" s="733"/>
      <c r="E355" s="733"/>
      <c r="F355" s="733"/>
      <c r="G355" s="733"/>
      <c r="H355" s="733"/>
      <c r="I355" s="601"/>
      <c r="J355" s="601"/>
      <c r="K355" s="601"/>
      <c r="L355" s="601"/>
      <c r="M355" s="601"/>
    </row>
    <row r="356" spans="4:13" ht="15">
      <c r="D356" s="733"/>
      <c r="E356" s="733"/>
      <c r="F356" s="733"/>
      <c r="G356" s="733"/>
      <c r="H356" s="733"/>
      <c r="I356" s="601"/>
      <c r="J356" s="601"/>
      <c r="K356" s="601"/>
      <c r="L356" s="601"/>
      <c r="M356" s="601"/>
    </row>
    <row r="357" spans="4:13" ht="15">
      <c r="D357" s="733"/>
      <c r="E357" s="733"/>
      <c r="F357" s="733"/>
      <c r="G357" s="733"/>
      <c r="H357" s="733"/>
      <c r="I357" s="601"/>
      <c r="J357" s="601"/>
      <c r="K357" s="601"/>
      <c r="L357" s="601"/>
      <c r="M357" s="601"/>
    </row>
    <row r="358" spans="4:13" ht="15">
      <c r="D358" s="733"/>
      <c r="E358" s="733"/>
      <c r="F358" s="733"/>
      <c r="G358" s="733"/>
      <c r="H358" s="733"/>
      <c r="I358" s="601"/>
      <c r="J358" s="601"/>
      <c r="K358" s="601"/>
      <c r="L358" s="601"/>
      <c r="M358" s="601"/>
    </row>
    <row r="359" spans="4:13" ht="15">
      <c r="D359" s="733"/>
      <c r="E359" s="733"/>
      <c r="F359" s="733"/>
      <c r="G359" s="733"/>
      <c r="H359" s="733"/>
      <c r="I359" s="601"/>
      <c r="J359" s="601"/>
      <c r="K359" s="601"/>
      <c r="L359" s="601"/>
      <c r="M359" s="601"/>
    </row>
    <row r="360" spans="4:13" ht="15">
      <c r="D360" s="733"/>
      <c r="E360" s="733"/>
      <c r="F360" s="733"/>
      <c r="G360" s="733"/>
      <c r="H360" s="733"/>
      <c r="I360" s="601"/>
      <c r="J360" s="601"/>
      <c r="K360" s="601"/>
      <c r="L360" s="601"/>
      <c r="M360" s="601"/>
    </row>
    <row r="361" spans="4:13" ht="15">
      <c r="D361" s="733"/>
      <c r="E361" s="733"/>
      <c r="F361" s="733"/>
      <c r="G361" s="733"/>
      <c r="H361" s="733"/>
      <c r="I361" s="601"/>
      <c r="J361" s="601"/>
      <c r="K361" s="601"/>
      <c r="L361" s="601"/>
      <c r="M361" s="601"/>
    </row>
    <row r="362" spans="4:13" ht="15">
      <c r="D362" s="733"/>
      <c r="E362" s="733"/>
      <c r="F362" s="733"/>
      <c r="G362" s="733"/>
      <c r="H362" s="733"/>
      <c r="I362" s="601"/>
      <c r="J362" s="601"/>
      <c r="K362" s="601"/>
      <c r="L362" s="601"/>
      <c r="M362" s="601"/>
    </row>
    <row r="363" spans="4:13" ht="15">
      <c r="D363" s="733"/>
      <c r="E363" s="733"/>
      <c r="F363" s="733"/>
      <c r="G363" s="733"/>
      <c r="H363" s="733"/>
      <c r="I363" s="601"/>
      <c r="J363" s="601"/>
      <c r="K363" s="601"/>
      <c r="L363" s="601"/>
      <c r="M363" s="601"/>
    </row>
    <row r="364" spans="4:13" ht="15">
      <c r="D364" s="733"/>
      <c r="E364" s="733"/>
      <c r="F364" s="733"/>
      <c r="G364" s="733"/>
      <c r="H364" s="733"/>
      <c r="I364" s="601"/>
      <c r="J364" s="601"/>
      <c r="K364" s="601"/>
      <c r="L364" s="601"/>
      <c r="M364" s="601"/>
    </row>
    <row r="365" spans="4:13" ht="15">
      <c r="D365" s="733"/>
      <c r="E365" s="733"/>
      <c r="F365" s="733"/>
      <c r="G365" s="733"/>
      <c r="H365" s="733"/>
      <c r="I365" s="601"/>
      <c r="J365" s="601"/>
      <c r="K365" s="601"/>
      <c r="L365" s="601"/>
      <c r="M365" s="601"/>
    </row>
    <row r="366" spans="4:13" ht="15">
      <c r="D366" s="733"/>
      <c r="E366" s="733"/>
      <c r="F366" s="733"/>
      <c r="G366" s="733"/>
      <c r="H366" s="733"/>
      <c r="I366" s="601"/>
      <c r="J366" s="601"/>
      <c r="K366" s="601"/>
      <c r="L366" s="601"/>
      <c r="M366" s="601"/>
    </row>
    <row r="367" spans="4:13" ht="15">
      <c r="D367" s="733"/>
      <c r="E367" s="733"/>
      <c r="F367" s="733"/>
      <c r="G367" s="733"/>
      <c r="H367" s="733"/>
      <c r="I367" s="601"/>
      <c r="J367" s="601"/>
      <c r="K367" s="601"/>
      <c r="L367" s="601"/>
      <c r="M367" s="601"/>
    </row>
    <row r="368" spans="4:13" ht="15">
      <c r="D368" s="733"/>
      <c r="E368" s="733"/>
      <c r="F368" s="733"/>
      <c r="G368" s="733"/>
      <c r="H368" s="733"/>
      <c r="I368" s="601"/>
      <c r="J368" s="601"/>
      <c r="K368" s="601"/>
      <c r="L368" s="601"/>
      <c r="M368" s="601"/>
    </row>
    <row r="369" spans="4:13" ht="15">
      <c r="D369" s="733"/>
      <c r="E369" s="733"/>
      <c r="F369" s="733"/>
      <c r="G369" s="733"/>
      <c r="H369" s="733"/>
      <c r="I369" s="601"/>
      <c r="J369" s="601"/>
      <c r="K369" s="601"/>
      <c r="L369" s="601"/>
      <c r="M369" s="601"/>
    </row>
    <row r="370" spans="4:13" ht="15">
      <c r="D370" s="733"/>
      <c r="E370" s="733"/>
      <c r="F370" s="733"/>
      <c r="G370" s="733"/>
      <c r="H370" s="733"/>
      <c r="I370" s="601"/>
      <c r="J370" s="601"/>
      <c r="K370" s="601"/>
      <c r="L370" s="601"/>
      <c r="M370" s="601"/>
    </row>
    <row r="371" spans="4:13" ht="15">
      <c r="D371" s="733"/>
      <c r="E371" s="733"/>
      <c r="F371" s="733"/>
      <c r="G371" s="733"/>
      <c r="H371" s="733"/>
      <c r="I371" s="601"/>
      <c r="J371" s="601"/>
      <c r="K371" s="601"/>
      <c r="L371" s="601"/>
      <c r="M371" s="601"/>
    </row>
    <row r="372" spans="4:13" ht="15">
      <c r="D372" s="733"/>
      <c r="E372" s="733"/>
      <c r="F372" s="733"/>
      <c r="G372" s="733"/>
      <c r="H372" s="733"/>
      <c r="I372" s="601"/>
      <c r="J372" s="601"/>
      <c r="K372" s="601"/>
      <c r="L372" s="601"/>
      <c r="M372" s="601"/>
    </row>
    <row r="373" spans="4:13" ht="15">
      <c r="D373" s="733"/>
      <c r="E373" s="733"/>
      <c r="F373" s="733"/>
      <c r="G373" s="733"/>
      <c r="H373" s="733"/>
      <c r="I373" s="601"/>
      <c r="J373" s="601"/>
      <c r="K373" s="601"/>
      <c r="L373" s="601"/>
      <c r="M373" s="601"/>
    </row>
    <row r="374" spans="4:13" ht="15">
      <c r="D374" s="733"/>
      <c r="E374" s="733"/>
      <c r="F374" s="733"/>
      <c r="G374" s="733"/>
      <c r="H374" s="733"/>
      <c r="I374" s="601"/>
      <c r="J374" s="601"/>
      <c r="K374" s="601"/>
      <c r="L374" s="601"/>
      <c r="M374" s="601"/>
    </row>
    <row r="375" spans="4:13" ht="15">
      <c r="D375" s="733"/>
      <c r="E375" s="733"/>
      <c r="F375" s="733"/>
      <c r="G375" s="733"/>
      <c r="H375" s="733"/>
      <c r="I375" s="601"/>
      <c r="J375" s="601"/>
      <c r="K375" s="601"/>
      <c r="L375" s="601"/>
      <c r="M375" s="601"/>
    </row>
    <row r="376" spans="4:13" ht="15">
      <c r="D376" s="733"/>
      <c r="E376" s="733"/>
      <c r="F376" s="733"/>
      <c r="G376" s="733"/>
      <c r="H376" s="733"/>
      <c r="I376" s="601"/>
      <c r="J376" s="601"/>
      <c r="K376" s="601"/>
      <c r="L376" s="601"/>
      <c r="M376" s="601"/>
    </row>
    <row r="377" spans="4:13" ht="15">
      <c r="D377" s="733"/>
      <c r="E377" s="733"/>
      <c r="F377" s="733"/>
      <c r="G377" s="733"/>
      <c r="H377" s="733"/>
      <c r="I377" s="601"/>
      <c r="J377" s="601"/>
      <c r="K377" s="601"/>
      <c r="L377" s="601"/>
      <c r="M377" s="601"/>
    </row>
    <row r="378" spans="4:13" ht="15">
      <c r="D378" s="733"/>
      <c r="E378" s="733"/>
      <c r="F378" s="733"/>
      <c r="G378" s="733"/>
      <c r="H378" s="733"/>
      <c r="I378" s="601"/>
      <c r="J378" s="601"/>
      <c r="K378" s="601"/>
      <c r="L378" s="601"/>
      <c r="M378" s="601"/>
    </row>
    <row r="379" spans="4:13" ht="15">
      <c r="D379" s="733"/>
      <c r="E379" s="733"/>
      <c r="F379" s="733"/>
      <c r="G379" s="733"/>
      <c r="H379" s="733"/>
      <c r="I379" s="601"/>
      <c r="J379" s="601"/>
      <c r="K379" s="601"/>
      <c r="L379" s="601"/>
      <c r="M379" s="601"/>
    </row>
    <row r="380" spans="4:13" ht="15">
      <c r="D380" s="733"/>
      <c r="E380" s="733"/>
      <c r="F380" s="733"/>
      <c r="G380" s="733"/>
      <c r="H380" s="733"/>
      <c r="I380" s="601"/>
      <c r="J380" s="601"/>
      <c r="K380" s="601"/>
      <c r="L380" s="601"/>
      <c r="M380" s="601"/>
    </row>
    <row r="381" spans="4:13" ht="15">
      <c r="D381" s="733"/>
      <c r="E381" s="733"/>
      <c r="F381" s="733"/>
      <c r="G381" s="733"/>
      <c r="H381" s="733"/>
      <c r="I381" s="601"/>
      <c r="J381" s="601"/>
      <c r="K381" s="601"/>
      <c r="L381" s="601"/>
      <c r="M381" s="601"/>
    </row>
    <row r="382" spans="4:13" ht="15">
      <c r="D382" s="733"/>
      <c r="E382" s="733"/>
      <c r="F382" s="733"/>
      <c r="G382" s="733"/>
      <c r="H382" s="733"/>
      <c r="I382" s="601"/>
      <c r="J382" s="601"/>
      <c r="K382" s="601"/>
      <c r="L382" s="601"/>
      <c r="M382" s="601"/>
    </row>
    <row r="383" spans="4:13" ht="15">
      <c r="D383" s="733"/>
      <c r="E383" s="733"/>
      <c r="F383" s="733"/>
      <c r="G383" s="733"/>
      <c r="H383" s="733"/>
      <c r="I383" s="601"/>
      <c r="J383" s="601"/>
      <c r="K383" s="601"/>
      <c r="L383" s="601"/>
      <c r="M383" s="601"/>
    </row>
    <row r="384" spans="4:13" ht="15">
      <c r="D384" s="733"/>
      <c r="E384" s="733"/>
      <c r="F384" s="733"/>
      <c r="G384" s="733"/>
      <c r="H384" s="733"/>
      <c r="I384" s="601"/>
      <c r="J384" s="601"/>
      <c r="K384" s="601"/>
      <c r="L384" s="601"/>
      <c r="M384" s="601"/>
    </row>
    <row r="385" spans="4:13" ht="15">
      <c r="D385" s="733"/>
      <c r="E385" s="733"/>
      <c r="F385" s="733"/>
      <c r="G385" s="733"/>
      <c r="H385" s="733"/>
      <c r="I385" s="601"/>
      <c r="J385" s="601"/>
      <c r="K385" s="601"/>
      <c r="L385" s="601"/>
      <c r="M385" s="601"/>
    </row>
    <row r="386" spans="4:13" ht="15">
      <c r="D386" s="733"/>
      <c r="E386" s="733"/>
      <c r="F386" s="733"/>
      <c r="G386" s="733"/>
      <c r="H386" s="733"/>
      <c r="I386" s="601"/>
      <c r="J386" s="601"/>
      <c r="K386" s="601"/>
      <c r="L386" s="601"/>
      <c r="M386" s="601"/>
    </row>
    <row r="387" spans="4:13" ht="15">
      <c r="D387" s="733"/>
      <c r="E387" s="733"/>
      <c r="F387" s="733"/>
      <c r="G387" s="733"/>
      <c r="H387" s="733"/>
      <c r="I387" s="601"/>
      <c r="J387" s="601"/>
      <c r="K387" s="601"/>
      <c r="L387" s="601"/>
      <c r="M387" s="601"/>
    </row>
    <row r="388" spans="4:13" ht="15">
      <c r="D388" s="733"/>
      <c r="E388" s="733"/>
      <c r="F388" s="733"/>
      <c r="G388" s="733"/>
      <c r="H388" s="733"/>
      <c r="I388" s="601"/>
      <c r="J388" s="601"/>
      <c r="K388" s="601"/>
      <c r="L388" s="601"/>
      <c r="M388" s="601"/>
    </row>
    <row r="389" spans="4:13" ht="15">
      <c r="D389" s="733"/>
      <c r="E389" s="733"/>
      <c r="F389" s="733"/>
      <c r="G389" s="733"/>
      <c r="H389" s="733"/>
      <c r="I389" s="601"/>
      <c r="J389" s="601"/>
      <c r="K389" s="601"/>
      <c r="L389" s="601"/>
      <c r="M389" s="601"/>
    </row>
    <row r="390" spans="4:13" ht="15">
      <c r="D390" s="733"/>
      <c r="E390" s="733"/>
      <c r="F390" s="733"/>
      <c r="G390" s="733"/>
      <c r="H390" s="733"/>
      <c r="I390" s="601"/>
      <c r="J390" s="601"/>
      <c r="K390" s="601"/>
      <c r="L390" s="601"/>
      <c r="M390" s="601"/>
    </row>
    <row r="391" spans="4:13" ht="15">
      <c r="D391" s="733"/>
      <c r="E391" s="733"/>
      <c r="F391" s="733"/>
      <c r="G391" s="733"/>
      <c r="H391" s="733"/>
      <c r="I391" s="601"/>
      <c r="J391" s="601"/>
      <c r="K391" s="601"/>
      <c r="L391" s="601"/>
      <c r="M391" s="601"/>
    </row>
    <row r="392" spans="4:13" ht="15">
      <c r="D392" s="733"/>
      <c r="E392" s="733"/>
      <c r="F392" s="733"/>
      <c r="G392" s="733"/>
      <c r="H392" s="733"/>
      <c r="I392" s="601"/>
      <c r="J392" s="601"/>
      <c r="K392" s="601"/>
      <c r="L392" s="601"/>
      <c r="M392" s="601"/>
    </row>
    <row r="393" spans="4:13" ht="15">
      <c r="D393" s="733"/>
      <c r="E393" s="733"/>
      <c r="F393" s="733"/>
      <c r="G393" s="733"/>
      <c r="H393" s="733"/>
      <c r="I393" s="601"/>
      <c r="J393" s="601"/>
      <c r="K393" s="601"/>
      <c r="L393" s="601"/>
      <c r="M393" s="601"/>
    </row>
    <row r="394" spans="4:13" ht="15">
      <c r="D394" s="733"/>
      <c r="E394" s="733"/>
      <c r="F394" s="733"/>
      <c r="G394" s="733"/>
      <c r="H394" s="733"/>
      <c r="I394" s="601"/>
      <c r="J394" s="601"/>
      <c r="K394" s="601"/>
      <c r="L394" s="601"/>
      <c r="M394" s="601"/>
    </row>
    <row r="395" spans="4:13" ht="15">
      <c r="D395" s="733"/>
      <c r="E395" s="733"/>
      <c r="F395" s="733"/>
      <c r="G395" s="733"/>
      <c r="H395" s="733"/>
      <c r="I395" s="601"/>
      <c r="J395" s="601"/>
      <c r="K395" s="601"/>
      <c r="L395" s="601"/>
      <c r="M395" s="601"/>
    </row>
    <row r="396" spans="4:13" ht="15">
      <c r="D396" s="733"/>
      <c r="E396" s="733"/>
      <c r="F396" s="733"/>
      <c r="G396" s="733"/>
      <c r="H396" s="733"/>
      <c r="I396" s="601"/>
      <c r="J396" s="601"/>
      <c r="K396" s="601"/>
      <c r="L396" s="601"/>
      <c r="M396" s="601"/>
    </row>
    <row r="397" spans="4:13" ht="15">
      <c r="D397" s="733"/>
      <c r="E397" s="733"/>
      <c r="F397" s="733"/>
      <c r="G397" s="733"/>
      <c r="H397" s="733"/>
      <c r="I397" s="601"/>
      <c r="J397" s="601"/>
      <c r="K397" s="601"/>
      <c r="L397" s="601"/>
      <c r="M397" s="601"/>
    </row>
    <row r="398" spans="4:13" ht="15">
      <c r="D398" s="733"/>
      <c r="E398" s="733"/>
      <c r="F398" s="733"/>
      <c r="G398" s="733"/>
      <c r="H398" s="733"/>
      <c r="I398" s="601"/>
      <c r="J398" s="601"/>
      <c r="K398" s="601"/>
      <c r="L398" s="601"/>
      <c r="M398" s="601"/>
    </row>
    <row r="399" spans="4:13" ht="15">
      <c r="D399" s="733"/>
      <c r="E399" s="733"/>
      <c r="F399" s="733"/>
      <c r="G399" s="733"/>
      <c r="H399" s="733"/>
      <c r="I399" s="601"/>
      <c r="J399" s="601"/>
      <c r="K399" s="601"/>
      <c r="L399" s="601"/>
      <c r="M399" s="601"/>
    </row>
    <row r="400" spans="4:13" ht="15">
      <c r="D400" s="733"/>
      <c r="E400" s="733"/>
      <c r="F400" s="733"/>
      <c r="G400" s="733"/>
      <c r="H400" s="733"/>
      <c r="I400" s="601"/>
      <c r="J400" s="601"/>
      <c r="K400" s="601"/>
      <c r="L400" s="601"/>
      <c r="M400" s="601"/>
    </row>
    <row r="401" spans="4:13" ht="15">
      <c r="D401" s="733"/>
      <c r="E401" s="733"/>
      <c r="F401" s="733"/>
      <c r="G401" s="733"/>
      <c r="H401" s="733"/>
      <c r="I401" s="601"/>
      <c r="J401" s="601"/>
      <c r="K401" s="601"/>
      <c r="L401" s="601"/>
      <c r="M401" s="601"/>
    </row>
    <row r="402" spans="4:13" ht="15">
      <c r="D402" s="733"/>
      <c r="E402" s="733"/>
      <c r="F402" s="733"/>
      <c r="G402" s="733"/>
      <c r="H402" s="733"/>
      <c r="I402" s="601"/>
      <c r="J402" s="601"/>
      <c r="K402" s="601"/>
      <c r="L402" s="601"/>
      <c r="M402" s="601"/>
    </row>
    <row r="403" spans="4:13" ht="15">
      <c r="D403" s="733"/>
      <c r="E403" s="733"/>
      <c r="F403" s="733"/>
      <c r="G403" s="733"/>
      <c r="H403" s="733"/>
      <c r="I403" s="601"/>
      <c r="J403" s="601"/>
      <c r="K403" s="601"/>
      <c r="L403" s="601"/>
      <c r="M403" s="601"/>
    </row>
    <row r="404" spans="4:13" ht="15">
      <c r="D404" s="733"/>
      <c r="E404" s="733"/>
      <c r="F404" s="733"/>
      <c r="G404" s="733"/>
      <c r="H404" s="733"/>
      <c r="I404" s="601"/>
      <c r="J404" s="601"/>
      <c r="K404" s="601"/>
      <c r="L404" s="601"/>
      <c r="M404" s="601"/>
    </row>
    <row r="405" spans="4:13" ht="15">
      <c r="D405" s="733"/>
      <c r="E405" s="733"/>
      <c r="F405" s="733"/>
      <c r="G405" s="733"/>
      <c r="H405" s="733"/>
      <c r="I405" s="601"/>
      <c r="J405" s="601"/>
      <c r="K405" s="601"/>
      <c r="L405" s="601"/>
      <c r="M405" s="601"/>
    </row>
    <row r="406" spans="4:13" ht="15">
      <c r="D406" s="733"/>
      <c r="E406" s="733"/>
      <c r="F406" s="733"/>
      <c r="G406" s="733"/>
      <c r="H406" s="733"/>
      <c r="I406" s="601"/>
      <c r="J406" s="601"/>
      <c r="K406" s="601"/>
      <c r="L406" s="601"/>
      <c r="M406" s="601"/>
    </row>
    <row r="407" spans="4:13" ht="15">
      <c r="D407" s="733"/>
      <c r="E407" s="733"/>
      <c r="F407" s="733"/>
      <c r="G407" s="733"/>
      <c r="H407" s="733"/>
      <c r="I407" s="601"/>
      <c r="J407" s="601"/>
      <c r="K407" s="601"/>
      <c r="L407" s="601"/>
      <c r="M407" s="601"/>
    </row>
    <row r="408" spans="4:13" ht="15">
      <c r="D408" s="733"/>
      <c r="E408" s="733"/>
      <c r="F408" s="733"/>
      <c r="G408" s="733"/>
      <c r="H408" s="733"/>
      <c r="I408" s="601"/>
      <c r="J408" s="601"/>
      <c r="K408" s="601"/>
      <c r="L408" s="601"/>
      <c r="M408" s="601"/>
    </row>
    <row r="409" spans="4:13" ht="15">
      <c r="D409" s="733"/>
      <c r="E409" s="733"/>
      <c r="F409" s="733"/>
      <c r="G409" s="733"/>
      <c r="H409" s="733"/>
      <c r="I409" s="601"/>
      <c r="J409" s="601"/>
      <c r="K409" s="601"/>
      <c r="L409" s="601"/>
      <c r="M409" s="601"/>
    </row>
    <row r="410" spans="4:13" ht="15">
      <c r="D410" s="733"/>
      <c r="E410" s="733"/>
      <c r="F410" s="733"/>
      <c r="G410" s="733"/>
      <c r="H410" s="733"/>
      <c r="I410" s="601"/>
      <c r="J410" s="601"/>
      <c r="K410" s="601"/>
      <c r="L410" s="601"/>
      <c r="M410" s="601"/>
    </row>
    <row r="411" spans="4:13" ht="15">
      <c r="D411" s="733"/>
      <c r="E411" s="733"/>
      <c r="F411" s="733"/>
      <c r="G411" s="733"/>
      <c r="H411" s="733"/>
      <c r="I411" s="601"/>
      <c r="J411" s="601"/>
      <c r="K411" s="601"/>
      <c r="L411" s="601"/>
      <c r="M411" s="601"/>
    </row>
    <row r="412" spans="4:13" ht="15">
      <c r="D412" s="733"/>
      <c r="E412" s="733"/>
      <c r="F412" s="733"/>
      <c r="G412" s="733"/>
      <c r="H412" s="733"/>
      <c r="I412" s="601"/>
      <c r="J412" s="601"/>
      <c r="K412" s="601"/>
      <c r="L412" s="601"/>
      <c r="M412" s="601"/>
    </row>
    <row r="413" spans="4:13" ht="15">
      <c r="D413" s="733"/>
      <c r="E413" s="733"/>
      <c r="F413" s="733"/>
      <c r="G413" s="733"/>
      <c r="H413" s="733"/>
      <c r="I413" s="601"/>
      <c r="J413" s="601"/>
      <c r="K413" s="601"/>
      <c r="L413" s="601"/>
      <c r="M413" s="601"/>
    </row>
    <row r="414" spans="4:13" ht="15">
      <c r="D414" s="733"/>
      <c r="E414" s="733"/>
      <c r="F414" s="733"/>
      <c r="G414" s="733"/>
      <c r="H414" s="733"/>
      <c r="I414" s="601"/>
      <c r="J414" s="601"/>
      <c r="K414" s="601"/>
      <c r="L414" s="601"/>
      <c r="M414" s="601"/>
    </row>
    <row r="415" spans="4:13" ht="15">
      <c r="D415" s="733"/>
      <c r="E415" s="733"/>
      <c r="F415" s="733"/>
      <c r="G415" s="733"/>
      <c r="H415" s="733"/>
      <c r="I415" s="601"/>
      <c r="J415" s="601"/>
      <c r="K415" s="601"/>
      <c r="L415" s="601"/>
      <c r="M415" s="601"/>
    </row>
    <row r="416" spans="4:13" ht="15">
      <c r="D416" s="733"/>
      <c r="E416" s="733"/>
      <c r="F416" s="733"/>
      <c r="G416" s="733"/>
      <c r="H416" s="733"/>
      <c r="I416" s="601"/>
      <c r="J416" s="601"/>
      <c r="K416" s="601"/>
      <c r="L416" s="601"/>
      <c r="M416" s="601"/>
    </row>
    <row r="417" spans="4:13" ht="15">
      <c r="D417" s="733"/>
      <c r="E417" s="733"/>
      <c r="F417" s="733"/>
      <c r="G417" s="733"/>
      <c r="H417" s="733"/>
      <c r="I417" s="601"/>
      <c r="J417" s="601"/>
      <c r="K417" s="601"/>
      <c r="L417" s="601"/>
      <c r="M417" s="601"/>
    </row>
    <row r="418" spans="4:13" ht="15">
      <c r="D418" s="733"/>
      <c r="E418" s="733"/>
      <c r="F418" s="733"/>
      <c r="G418" s="733"/>
      <c r="H418" s="733"/>
      <c r="I418" s="601"/>
      <c r="J418" s="601"/>
      <c r="K418" s="601"/>
      <c r="L418" s="601"/>
      <c r="M418" s="601"/>
    </row>
    <row r="419" spans="4:13" ht="15">
      <c r="D419" s="733"/>
      <c r="E419" s="733"/>
      <c r="F419" s="733"/>
      <c r="G419" s="733"/>
      <c r="H419" s="733"/>
      <c r="I419" s="601"/>
      <c r="J419" s="601"/>
      <c r="K419" s="601"/>
      <c r="L419" s="601"/>
      <c r="M419" s="601"/>
    </row>
    <row r="420" spans="4:13" ht="15">
      <c r="D420" s="733"/>
      <c r="E420" s="733"/>
      <c r="F420" s="733"/>
      <c r="G420" s="733"/>
      <c r="H420" s="733"/>
      <c r="I420" s="601"/>
      <c r="J420" s="601"/>
      <c r="K420" s="601"/>
      <c r="L420" s="601"/>
      <c r="M420" s="601"/>
    </row>
    <row r="421" spans="4:13" ht="15">
      <c r="D421" s="733"/>
      <c r="E421" s="733"/>
      <c r="F421" s="733"/>
      <c r="G421" s="733"/>
      <c r="H421" s="733"/>
      <c r="I421" s="601"/>
      <c r="J421" s="601"/>
      <c r="K421" s="601"/>
      <c r="L421" s="601"/>
      <c r="M421" s="601"/>
    </row>
    <row r="422" spans="4:13" ht="15">
      <c r="D422" s="733"/>
      <c r="E422" s="733"/>
      <c r="F422" s="733"/>
      <c r="G422" s="733"/>
      <c r="H422" s="733"/>
      <c r="I422" s="601"/>
      <c r="J422" s="601"/>
      <c r="K422" s="601"/>
      <c r="L422" s="601"/>
      <c r="M422" s="601"/>
    </row>
    <row r="423" spans="4:13" ht="15">
      <c r="D423" s="733"/>
      <c r="E423" s="733"/>
      <c r="F423" s="733"/>
      <c r="G423" s="733"/>
      <c r="H423" s="733"/>
      <c r="I423" s="601"/>
      <c r="J423" s="601"/>
      <c r="K423" s="601"/>
      <c r="L423" s="601"/>
      <c r="M423" s="601"/>
    </row>
    <row r="424" spans="4:13" ht="15">
      <c r="D424" s="733"/>
      <c r="E424" s="733"/>
      <c r="F424" s="733"/>
      <c r="G424" s="733"/>
      <c r="H424" s="733"/>
      <c r="I424" s="601"/>
      <c r="J424" s="601"/>
      <c r="K424" s="601"/>
      <c r="L424" s="601"/>
      <c r="M424" s="601"/>
    </row>
    <row r="425" spans="4:13" ht="15">
      <c r="D425" s="733"/>
      <c r="E425" s="733"/>
      <c r="F425" s="733"/>
      <c r="G425" s="733"/>
      <c r="H425" s="733"/>
      <c r="I425" s="601"/>
      <c r="J425" s="601"/>
      <c r="K425" s="601"/>
      <c r="L425" s="601"/>
      <c r="M425" s="601"/>
    </row>
    <row r="426" spans="4:13" ht="15">
      <c r="D426" s="733"/>
      <c r="E426" s="733"/>
      <c r="F426" s="733"/>
      <c r="G426" s="733"/>
      <c r="H426" s="733"/>
      <c r="I426" s="601"/>
      <c r="J426" s="601"/>
      <c r="K426" s="601"/>
      <c r="L426" s="601"/>
      <c r="M426" s="601"/>
    </row>
    <row r="427" spans="4:13" ht="15">
      <c r="D427" s="733"/>
      <c r="E427" s="733"/>
      <c r="F427" s="733"/>
      <c r="G427" s="733"/>
      <c r="H427" s="733"/>
      <c r="I427" s="601"/>
      <c r="J427" s="601"/>
      <c r="K427" s="601"/>
      <c r="L427" s="601"/>
      <c r="M427" s="601"/>
    </row>
    <row r="428" spans="4:13" ht="15">
      <c r="D428" s="733"/>
      <c r="E428" s="733"/>
      <c r="F428" s="733"/>
      <c r="G428" s="733"/>
      <c r="H428" s="733"/>
      <c r="I428" s="601"/>
      <c r="J428" s="601"/>
      <c r="K428" s="601"/>
      <c r="L428" s="601"/>
      <c r="M428" s="601"/>
    </row>
    <row r="429" spans="4:13" ht="15">
      <c r="D429" s="733"/>
      <c r="E429" s="733"/>
      <c r="F429" s="733"/>
      <c r="G429" s="733"/>
      <c r="H429" s="733"/>
      <c r="I429" s="601"/>
      <c r="J429" s="601"/>
      <c r="K429" s="601"/>
      <c r="L429" s="601"/>
      <c r="M429" s="601"/>
    </row>
    <row r="430" spans="4:13" ht="15">
      <c r="D430" s="733"/>
      <c r="E430" s="733"/>
      <c r="F430" s="733"/>
      <c r="G430" s="733"/>
      <c r="H430" s="733"/>
      <c r="I430" s="601"/>
      <c r="J430" s="601"/>
      <c r="K430" s="601"/>
      <c r="L430" s="601"/>
      <c r="M430" s="601"/>
    </row>
    <row r="431" spans="4:13" ht="15">
      <c r="D431" s="733"/>
      <c r="E431" s="733"/>
      <c r="F431" s="733"/>
      <c r="G431" s="733"/>
      <c r="H431" s="733"/>
      <c r="I431" s="601"/>
      <c r="J431" s="601"/>
      <c r="K431" s="601"/>
      <c r="L431" s="601"/>
      <c r="M431" s="601"/>
    </row>
    <row r="432" spans="4:13" ht="15">
      <c r="D432" s="733"/>
      <c r="E432" s="733"/>
      <c r="F432" s="733"/>
      <c r="G432" s="733"/>
      <c r="H432" s="733"/>
      <c r="I432" s="601"/>
      <c r="J432" s="601"/>
      <c r="K432" s="601"/>
      <c r="L432" s="601"/>
      <c r="M432" s="601"/>
    </row>
    <row r="433" spans="4:13" ht="15">
      <c r="D433" s="733"/>
      <c r="E433" s="733"/>
      <c r="F433" s="733"/>
      <c r="G433" s="733"/>
      <c r="H433" s="733"/>
      <c r="I433" s="601"/>
      <c r="J433" s="601"/>
      <c r="K433" s="601"/>
      <c r="L433" s="601"/>
      <c r="M433" s="601"/>
    </row>
    <row r="434" spans="4:13" ht="15">
      <c r="D434" s="733"/>
      <c r="E434" s="733"/>
      <c r="F434" s="733"/>
      <c r="G434" s="733"/>
      <c r="H434" s="733"/>
      <c r="I434" s="601"/>
      <c r="J434" s="601"/>
      <c r="K434" s="601"/>
      <c r="L434" s="601"/>
      <c r="M434" s="601"/>
    </row>
    <row r="435" spans="4:13" ht="15">
      <c r="D435" s="733"/>
      <c r="E435" s="733"/>
      <c r="F435" s="733"/>
      <c r="G435" s="733"/>
      <c r="H435" s="733"/>
      <c r="I435" s="601"/>
      <c r="J435" s="601"/>
      <c r="K435" s="601"/>
      <c r="L435" s="601"/>
      <c r="M435" s="601"/>
    </row>
    <row r="436" spans="4:13" ht="15">
      <c r="D436" s="733"/>
      <c r="E436" s="733"/>
      <c r="F436" s="733"/>
      <c r="G436" s="733"/>
      <c r="H436" s="733"/>
      <c r="I436" s="601"/>
      <c r="J436" s="601"/>
      <c r="K436" s="601"/>
      <c r="L436" s="601"/>
      <c r="M436" s="601"/>
    </row>
    <row r="437" spans="4:13" ht="15">
      <c r="D437" s="733"/>
      <c r="E437" s="733"/>
      <c r="F437" s="733"/>
      <c r="G437" s="733"/>
      <c r="H437" s="733"/>
      <c r="I437" s="601"/>
      <c r="J437" s="601"/>
      <c r="K437" s="601"/>
      <c r="L437" s="601"/>
      <c r="M437" s="601"/>
    </row>
    <row r="438" spans="4:13" ht="15">
      <c r="D438" s="733"/>
      <c r="E438" s="733"/>
      <c r="F438" s="733"/>
      <c r="G438" s="733"/>
      <c r="H438" s="733"/>
      <c r="I438" s="601"/>
      <c r="J438" s="601"/>
      <c r="K438" s="601"/>
      <c r="L438" s="601"/>
      <c r="M438" s="601"/>
    </row>
    <row r="439" spans="4:13" ht="15">
      <c r="D439" s="733"/>
      <c r="E439" s="733"/>
      <c r="F439" s="733"/>
      <c r="G439" s="733"/>
      <c r="H439" s="733"/>
      <c r="I439" s="601"/>
      <c r="J439" s="601"/>
      <c r="K439" s="601"/>
      <c r="L439" s="601"/>
      <c r="M439" s="601"/>
    </row>
    <row r="440" spans="4:13" ht="15">
      <c r="D440" s="733"/>
      <c r="E440" s="733"/>
      <c r="F440" s="733"/>
      <c r="G440" s="733"/>
      <c r="H440" s="733"/>
      <c r="I440" s="601"/>
      <c r="J440" s="601"/>
      <c r="K440" s="601"/>
      <c r="L440" s="601"/>
      <c r="M440" s="601"/>
    </row>
    <row r="441" spans="4:13" ht="15">
      <c r="D441" s="733"/>
      <c r="E441" s="733"/>
      <c r="F441" s="733"/>
      <c r="G441" s="733"/>
      <c r="H441" s="733"/>
      <c r="I441" s="601"/>
      <c r="J441" s="601"/>
      <c r="K441" s="601"/>
      <c r="L441" s="601"/>
      <c r="M441" s="601"/>
    </row>
    <row r="442" spans="4:13" ht="15">
      <c r="D442" s="733"/>
      <c r="E442" s="733"/>
      <c r="F442" s="733"/>
      <c r="G442" s="733"/>
      <c r="H442" s="733"/>
      <c r="I442" s="601"/>
      <c r="J442" s="601"/>
      <c r="K442" s="601"/>
      <c r="L442" s="601"/>
      <c r="M442" s="601"/>
    </row>
    <row r="443" spans="4:13" ht="15">
      <c r="D443" s="733"/>
      <c r="E443" s="733"/>
      <c r="F443" s="733"/>
      <c r="G443" s="733"/>
      <c r="H443" s="733"/>
      <c r="I443" s="601"/>
      <c r="J443" s="601"/>
      <c r="K443" s="601"/>
      <c r="L443" s="601"/>
      <c r="M443" s="601"/>
    </row>
    <row r="444" spans="4:13" ht="15">
      <c r="D444" s="733"/>
      <c r="E444" s="733"/>
      <c r="F444" s="733"/>
      <c r="G444" s="733"/>
      <c r="H444" s="733"/>
      <c r="I444" s="601"/>
      <c r="J444" s="601"/>
      <c r="K444" s="601"/>
      <c r="L444" s="601"/>
      <c r="M444" s="601"/>
    </row>
    <row r="445" spans="4:13" ht="15">
      <c r="D445" s="733"/>
      <c r="E445" s="733"/>
      <c r="F445" s="733"/>
      <c r="G445" s="733"/>
      <c r="H445" s="733"/>
      <c r="I445" s="601"/>
      <c r="J445" s="601"/>
      <c r="K445" s="601"/>
      <c r="L445" s="601"/>
      <c r="M445" s="601"/>
    </row>
    <row r="446" spans="4:13" ht="15">
      <c r="D446" s="733"/>
      <c r="E446" s="733"/>
      <c r="F446" s="733"/>
      <c r="G446" s="733"/>
      <c r="H446" s="733"/>
      <c r="I446" s="601"/>
      <c r="J446" s="601"/>
      <c r="K446" s="601"/>
      <c r="L446" s="601"/>
      <c r="M446" s="601"/>
    </row>
    <row r="447" spans="4:13" ht="15">
      <c r="D447" s="733"/>
      <c r="E447" s="733"/>
      <c r="F447" s="733"/>
      <c r="G447" s="733"/>
      <c r="H447" s="733"/>
      <c r="I447" s="601"/>
      <c r="J447" s="601"/>
      <c r="K447" s="601"/>
      <c r="L447" s="601"/>
      <c r="M447" s="601"/>
    </row>
    <row r="448" spans="4:13" ht="15">
      <c r="D448" s="733"/>
      <c r="E448" s="733"/>
      <c r="F448" s="733"/>
      <c r="G448" s="733"/>
      <c r="H448" s="733"/>
      <c r="I448" s="601"/>
      <c r="J448" s="601"/>
      <c r="K448" s="601"/>
      <c r="L448" s="601"/>
      <c r="M448" s="601"/>
    </row>
    <row r="449" spans="4:13" ht="15">
      <c r="D449" s="733"/>
      <c r="E449" s="733"/>
      <c r="F449" s="733"/>
      <c r="G449" s="733"/>
      <c r="H449" s="733"/>
      <c r="I449" s="601"/>
      <c r="J449" s="601"/>
      <c r="K449" s="601"/>
      <c r="L449" s="601"/>
      <c r="M449" s="601"/>
    </row>
    <row r="450" spans="4:13" ht="15">
      <c r="D450" s="733"/>
      <c r="E450" s="733"/>
      <c r="F450" s="733"/>
      <c r="G450" s="733"/>
      <c r="H450" s="733"/>
      <c r="I450" s="601"/>
      <c r="J450" s="601"/>
      <c r="K450" s="601"/>
      <c r="L450" s="601"/>
      <c r="M450" s="601"/>
    </row>
    <row r="451" spans="4:13" ht="15">
      <c r="D451" s="733"/>
      <c r="E451" s="733"/>
      <c r="F451" s="733"/>
      <c r="G451" s="733"/>
      <c r="H451" s="733"/>
      <c r="I451" s="601"/>
      <c r="J451" s="601"/>
      <c r="K451" s="601"/>
      <c r="L451" s="601"/>
      <c r="M451" s="601"/>
    </row>
    <row r="452" spans="4:13" ht="15">
      <c r="D452" s="733"/>
      <c r="E452" s="733"/>
      <c r="F452" s="733"/>
      <c r="G452" s="733"/>
      <c r="H452" s="733"/>
      <c r="I452" s="601"/>
      <c r="J452" s="601"/>
      <c r="K452" s="601"/>
      <c r="L452" s="601"/>
      <c r="M452" s="601"/>
    </row>
    <row r="453" spans="4:13" ht="15">
      <c r="D453" s="733"/>
      <c r="E453" s="733"/>
      <c r="F453" s="733"/>
      <c r="G453" s="733"/>
      <c r="H453" s="733"/>
      <c r="I453" s="601"/>
      <c r="J453" s="601"/>
      <c r="K453" s="601"/>
      <c r="L453" s="601"/>
      <c r="M453" s="601"/>
    </row>
    <row r="454" spans="4:13" ht="15">
      <c r="D454" s="733"/>
      <c r="E454" s="733"/>
      <c r="F454" s="733"/>
      <c r="G454" s="733"/>
      <c r="H454" s="733"/>
      <c r="I454" s="601"/>
      <c r="J454" s="601"/>
      <c r="K454" s="601"/>
      <c r="L454" s="601"/>
      <c r="M454" s="601"/>
    </row>
    <row r="455" spans="4:13" ht="15">
      <c r="D455" s="733"/>
      <c r="E455" s="733"/>
      <c r="F455" s="733"/>
      <c r="G455" s="733"/>
      <c r="H455" s="733"/>
      <c r="I455" s="601"/>
      <c r="J455" s="601"/>
      <c r="K455" s="601"/>
      <c r="L455" s="601"/>
      <c r="M455" s="601"/>
    </row>
    <row r="456" spans="4:13" ht="15">
      <c r="D456" s="733"/>
      <c r="E456" s="733"/>
      <c r="F456" s="733"/>
      <c r="G456" s="733"/>
      <c r="H456" s="733"/>
      <c r="I456" s="601"/>
      <c r="J456" s="601"/>
      <c r="K456" s="601"/>
      <c r="L456" s="601"/>
      <c r="M456" s="601"/>
    </row>
    <row r="457" spans="4:13" ht="15">
      <c r="D457" s="733"/>
      <c r="E457" s="733"/>
      <c r="F457" s="733"/>
      <c r="G457" s="733"/>
      <c r="H457" s="733"/>
      <c r="I457" s="601"/>
      <c r="J457" s="601"/>
      <c r="K457" s="601"/>
      <c r="L457" s="601"/>
      <c r="M457" s="601"/>
    </row>
    <row r="458" spans="4:13" ht="15">
      <c r="D458" s="733"/>
      <c r="E458" s="733"/>
      <c r="F458" s="733"/>
      <c r="G458" s="733"/>
      <c r="H458" s="733"/>
      <c r="I458" s="601"/>
      <c r="J458" s="601"/>
      <c r="K458" s="601"/>
      <c r="L458" s="601"/>
      <c r="M458" s="601"/>
    </row>
    <row r="459" spans="4:13" ht="15">
      <c r="D459" s="733"/>
      <c r="E459" s="733"/>
      <c r="F459" s="733"/>
      <c r="G459" s="733"/>
      <c r="H459" s="733"/>
      <c r="I459" s="601"/>
      <c r="J459" s="601"/>
      <c r="K459" s="601"/>
      <c r="L459" s="601"/>
      <c r="M459" s="601"/>
    </row>
    <row r="460" spans="4:13" ht="15">
      <c r="D460" s="733"/>
      <c r="E460" s="733"/>
      <c r="F460" s="733"/>
      <c r="G460" s="733"/>
      <c r="H460" s="733"/>
      <c r="I460" s="601"/>
      <c r="J460" s="601"/>
      <c r="K460" s="601"/>
      <c r="L460" s="601"/>
      <c r="M460" s="601"/>
    </row>
    <row r="461" spans="4:13" ht="15">
      <c r="D461" s="733"/>
      <c r="E461" s="733"/>
      <c r="F461" s="733"/>
      <c r="G461" s="733"/>
      <c r="H461" s="733"/>
      <c r="I461" s="601"/>
      <c r="J461" s="601"/>
      <c r="K461" s="601"/>
      <c r="L461" s="601"/>
      <c r="M461" s="601"/>
    </row>
    <row r="462" spans="4:13" ht="15">
      <c r="D462" s="733"/>
      <c r="E462" s="733"/>
      <c r="F462" s="733"/>
      <c r="G462" s="733"/>
      <c r="H462" s="733"/>
      <c r="I462" s="601"/>
      <c r="J462" s="601"/>
      <c r="K462" s="601"/>
      <c r="L462" s="601"/>
      <c r="M462" s="601"/>
    </row>
    <row r="463" spans="4:13" ht="15">
      <c r="D463" s="733"/>
      <c r="E463" s="733"/>
      <c r="F463" s="733"/>
      <c r="G463" s="733"/>
      <c r="H463" s="733"/>
      <c r="I463" s="601"/>
      <c r="J463" s="601"/>
      <c r="K463" s="601"/>
      <c r="L463" s="601"/>
      <c r="M463" s="601"/>
    </row>
    <row r="464" spans="4:13" ht="15">
      <c r="D464" s="733"/>
      <c r="E464" s="733"/>
      <c r="F464" s="733"/>
      <c r="G464" s="733"/>
      <c r="H464" s="733"/>
      <c r="I464" s="601"/>
      <c r="J464" s="601"/>
      <c r="K464" s="601"/>
      <c r="L464" s="601"/>
      <c r="M464" s="601"/>
    </row>
    <row r="465" spans="4:13" ht="15">
      <c r="D465" s="733"/>
      <c r="E465" s="733"/>
      <c r="F465" s="733"/>
      <c r="G465" s="733"/>
      <c r="H465" s="733"/>
      <c r="I465" s="601"/>
      <c r="J465" s="601"/>
      <c r="K465" s="601"/>
      <c r="L465" s="601"/>
      <c r="M465" s="601"/>
    </row>
    <row r="466" spans="4:13" ht="15">
      <c r="D466" s="733"/>
      <c r="E466" s="733"/>
      <c r="F466" s="733"/>
      <c r="G466" s="733"/>
      <c r="H466" s="733"/>
      <c r="I466" s="601"/>
      <c r="J466" s="601"/>
      <c r="K466" s="601"/>
      <c r="L466" s="601"/>
      <c r="M466" s="601"/>
    </row>
    <row r="467" spans="4:13" ht="15">
      <c r="D467" s="733"/>
      <c r="E467" s="733"/>
      <c r="F467" s="733"/>
      <c r="G467" s="733"/>
      <c r="H467" s="733"/>
      <c r="I467" s="601"/>
      <c r="J467" s="601"/>
      <c r="K467" s="601"/>
      <c r="L467" s="601"/>
      <c r="M467" s="601"/>
    </row>
    <row r="468" spans="4:13" ht="15">
      <c r="D468" s="733"/>
      <c r="E468" s="733"/>
      <c r="F468" s="733"/>
      <c r="G468" s="733"/>
      <c r="H468" s="733"/>
      <c r="I468" s="601"/>
      <c r="J468" s="601"/>
      <c r="K468" s="601"/>
      <c r="L468" s="601"/>
      <c r="M468" s="601"/>
    </row>
    <row r="469" spans="4:13" ht="15">
      <c r="D469" s="733"/>
      <c r="E469" s="733"/>
      <c r="F469" s="733"/>
      <c r="G469" s="733"/>
      <c r="H469" s="733"/>
      <c r="I469" s="601"/>
      <c r="J469" s="601"/>
      <c r="K469" s="601"/>
      <c r="L469" s="601"/>
      <c r="M469" s="601"/>
    </row>
    <row r="470" spans="4:13" ht="15">
      <c r="D470" s="733"/>
      <c r="E470" s="733"/>
      <c r="F470" s="733"/>
      <c r="G470" s="733"/>
      <c r="H470" s="733"/>
      <c r="I470" s="601"/>
      <c r="J470" s="601"/>
      <c r="K470" s="601"/>
      <c r="L470" s="601"/>
      <c r="M470" s="601"/>
    </row>
    <row r="471" spans="4:13" ht="15">
      <c r="D471" s="733"/>
      <c r="E471" s="733"/>
      <c r="F471" s="733"/>
      <c r="G471" s="733"/>
      <c r="H471" s="733"/>
      <c r="I471" s="601"/>
      <c r="J471" s="601"/>
      <c r="K471" s="601"/>
      <c r="L471" s="601"/>
      <c r="M471" s="601"/>
    </row>
    <row r="472" spans="4:13" ht="15">
      <c r="D472" s="733"/>
      <c r="E472" s="733"/>
      <c r="F472" s="733"/>
      <c r="G472" s="733"/>
      <c r="H472" s="733"/>
      <c r="I472" s="601"/>
      <c r="J472" s="601"/>
      <c r="K472" s="601"/>
      <c r="L472" s="601"/>
      <c r="M472" s="601"/>
    </row>
    <row r="473" spans="4:13" ht="15">
      <c r="D473" s="733"/>
      <c r="E473" s="733"/>
      <c r="F473" s="733"/>
      <c r="G473" s="733"/>
      <c r="H473" s="733"/>
      <c r="I473" s="601"/>
      <c r="J473" s="601"/>
      <c r="K473" s="601"/>
      <c r="L473" s="601"/>
      <c r="M473" s="601"/>
    </row>
    <row r="474" spans="4:13" ht="15">
      <c r="D474" s="733"/>
      <c r="E474" s="733"/>
      <c r="F474" s="733"/>
      <c r="G474" s="733"/>
      <c r="H474" s="733"/>
      <c r="I474" s="601"/>
      <c r="J474" s="601"/>
      <c r="K474" s="601"/>
      <c r="L474" s="601"/>
      <c r="M474" s="601"/>
    </row>
    <row r="475" spans="4:13" ht="15">
      <c r="D475" s="733"/>
      <c r="E475" s="733"/>
      <c r="F475" s="733"/>
      <c r="G475" s="733"/>
      <c r="H475" s="733"/>
      <c r="I475" s="601"/>
      <c r="J475" s="601"/>
      <c r="K475" s="601"/>
      <c r="L475" s="601"/>
      <c r="M475" s="601"/>
    </row>
    <row r="476" spans="4:13" ht="15">
      <c r="D476" s="733"/>
      <c r="E476" s="733"/>
      <c r="F476" s="733"/>
      <c r="G476" s="733"/>
      <c r="H476" s="733"/>
      <c r="I476" s="601"/>
      <c r="J476" s="601"/>
      <c r="K476" s="601"/>
      <c r="L476" s="601"/>
      <c r="M476" s="601"/>
    </row>
    <row r="477" spans="4:13" ht="15">
      <c r="D477" s="733"/>
      <c r="E477" s="733"/>
      <c r="F477" s="733"/>
      <c r="G477" s="733"/>
      <c r="H477" s="733"/>
      <c r="I477" s="601"/>
      <c r="J477" s="601"/>
      <c r="K477" s="601"/>
      <c r="L477" s="601"/>
      <c r="M477" s="601"/>
    </row>
    <row r="478" spans="4:13" ht="15">
      <c r="D478" s="733"/>
      <c r="E478" s="733"/>
      <c r="F478" s="733"/>
      <c r="G478" s="733"/>
      <c r="H478" s="733"/>
      <c r="I478" s="601"/>
      <c r="J478" s="601"/>
      <c r="K478" s="601"/>
      <c r="L478" s="601"/>
      <c r="M478" s="601"/>
    </row>
    <row r="479" spans="4:13" ht="15">
      <c r="D479" s="733"/>
      <c r="E479" s="733"/>
      <c r="F479" s="733"/>
      <c r="G479" s="733"/>
      <c r="H479" s="733"/>
      <c r="I479" s="601"/>
      <c r="J479" s="601"/>
      <c r="K479" s="601"/>
      <c r="L479" s="601"/>
      <c r="M479" s="601"/>
    </row>
    <row r="480" spans="4:13" ht="15">
      <c r="D480" s="733"/>
      <c r="E480" s="733"/>
      <c r="F480" s="733"/>
      <c r="G480" s="733"/>
      <c r="H480" s="733"/>
      <c r="I480" s="601"/>
      <c r="J480" s="601"/>
      <c r="K480" s="601"/>
      <c r="L480" s="601"/>
      <c r="M480" s="601"/>
    </row>
    <row r="481" spans="4:13" ht="15">
      <c r="D481" s="733"/>
      <c r="E481" s="733"/>
      <c r="F481" s="733"/>
      <c r="G481" s="733"/>
      <c r="H481" s="733"/>
      <c r="I481" s="601"/>
      <c r="J481" s="601"/>
      <c r="K481" s="601"/>
      <c r="L481" s="601"/>
      <c r="M481" s="601"/>
    </row>
    <row r="482" spans="4:13" ht="15">
      <c r="D482" s="733"/>
      <c r="E482" s="733"/>
      <c r="F482" s="733"/>
      <c r="G482" s="733"/>
      <c r="H482" s="733"/>
      <c r="I482" s="601"/>
      <c r="J482" s="601"/>
      <c r="K482" s="601"/>
      <c r="L482" s="601"/>
      <c r="M482" s="601"/>
    </row>
    <row r="483" spans="4:13" ht="15">
      <c r="D483" s="733"/>
      <c r="E483" s="733"/>
      <c r="F483" s="733"/>
      <c r="G483" s="733"/>
      <c r="H483" s="733"/>
      <c r="I483" s="601"/>
      <c r="J483" s="601"/>
      <c r="K483" s="601"/>
      <c r="L483" s="601"/>
      <c r="M483" s="601"/>
    </row>
    <row r="484" spans="4:13" ht="15">
      <c r="D484" s="733"/>
      <c r="E484" s="733"/>
      <c r="F484" s="733"/>
      <c r="G484" s="733"/>
      <c r="H484" s="733"/>
      <c r="I484" s="601"/>
      <c r="J484" s="601"/>
      <c r="K484" s="601"/>
      <c r="L484" s="601"/>
      <c r="M484" s="601"/>
    </row>
    <row r="485" spans="4:13" ht="15">
      <c r="D485" s="733"/>
      <c r="E485" s="733"/>
      <c r="F485" s="733"/>
      <c r="G485" s="733"/>
      <c r="H485" s="733"/>
      <c r="I485" s="601"/>
      <c r="J485" s="601"/>
      <c r="K485" s="601"/>
      <c r="L485" s="601"/>
      <c r="M485" s="601"/>
    </row>
    <row r="486" spans="4:13" ht="15">
      <c r="D486" s="733"/>
      <c r="E486" s="733"/>
      <c r="F486" s="733"/>
      <c r="G486" s="733"/>
      <c r="H486" s="733"/>
      <c r="I486" s="601"/>
      <c r="J486" s="601"/>
      <c r="K486" s="601"/>
      <c r="L486" s="601"/>
      <c r="M486" s="601"/>
    </row>
    <row r="487" spans="4:13" ht="15">
      <c r="D487" s="733"/>
      <c r="E487" s="733"/>
      <c r="F487" s="733"/>
      <c r="G487" s="733"/>
      <c r="H487" s="733"/>
      <c r="I487" s="601"/>
      <c r="J487" s="601"/>
      <c r="K487" s="601"/>
      <c r="L487" s="601"/>
      <c r="M487" s="601"/>
    </row>
    <row r="488" spans="4:13" ht="15">
      <c r="D488" s="733"/>
      <c r="E488" s="733"/>
      <c r="F488" s="733"/>
      <c r="G488" s="733"/>
      <c r="H488" s="733"/>
      <c r="I488" s="601"/>
      <c r="J488" s="601"/>
      <c r="K488" s="601"/>
      <c r="L488" s="601"/>
      <c r="M488" s="601"/>
    </row>
    <row r="489" spans="4:13" ht="15">
      <c r="D489" s="733"/>
      <c r="E489" s="733"/>
      <c r="F489" s="733"/>
      <c r="G489" s="733"/>
      <c r="H489" s="733"/>
      <c r="I489" s="601"/>
      <c r="J489" s="601"/>
      <c r="K489" s="601"/>
      <c r="L489" s="601"/>
      <c r="M489" s="601"/>
    </row>
    <row r="490" spans="4:13" ht="15">
      <c r="D490" s="733"/>
      <c r="E490" s="733"/>
      <c r="F490" s="733"/>
      <c r="G490" s="733"/>
      <c r="H490" s="733"/>
      <c r="I490" s="601"/>
      <c r="J490" s="601"/>
      <c r="K490" s="601"/>
      <c r="L490" s="601"/>
      <c r="M490" s="601"/>
    </row>
    <row r="491" spans="4:13" ht="15">
      <c r="D491" s="733"/>
      <c r="E491" s="733"/>
      <c r="F491" s="733"/>
      <c r="G491" s="733"/>
      <c r="H491" s="733"/>
      <c r="I491" s="601"/>
      <c r="J491" s="601"/>
      <c r="K491" s="601"/>
      <c r="L491" s="601"/>
      <c r="M491" s="601"/>
    </row>
    <row r="492" spans="4:13" ht="15">
      <c r="D492" s="733"/>
      <c r="E492" s="733"/>
      <c r="F492" s="733"/>
      <c r="G492" s="733"/>
      <c r="H492" s="733"/>
      <c r="I492" s="601"/>
      <c r="J492" s="601"/>
      <c r="K492" s="601"/>
      <c r="L492" s="601"/>
      <c r="M492" s="601"/>
    </row>
    <row r="493" spans="4:13" ht="15">
      <c r="D493" s="733"/>
      <c r="E493" s="733"/>
      <c r="F493" s="733"/>
      <c r="G493" s="733"/>
      <c r="H493" s="733"/>
      <c r="I493" s="601"/>
      <c r="J493" s="601"/>
      <c r="K493" s="601"/>
      <c r="L493" s="601"/>
      <c r="M493" s="601"/>
    </row>
    <row r="494" spans="4:13" ht="15">
      <c r="D494" s="733"/>
      <c r="E494" s="733"/>
      <c r="F494" s="733"/>
      <c r="G494" s="733"/>
      <c r="H494" s="733"/>
      <c r="I494" s="601"/>
      <c r="J494" s="601"/>
      <c r="K494" s="601"/>
      <c r="L494" s="601"/>
      <c r="M494" s="601"/>
    </row>
    <row r="495" spans="4:13" ht="15">
      <c r="D495" s="733"/>
      <c r="E495" s="733"/>
      <c r="F495" s="733"/>
      <c r="G495" s="733"/>
      <c r="H495" s="733"/>
      <c r="I495" s="601"/>
      <c r="J495" s="601"/>
      <c r="K495" s="601"/>
      <c r="L495" s="601"/>
      <c r="M495" s="601"/>
    </row>
    <row r="496" spans="4:13" ht="15">
      <c r="D496" s="733"/>
      <c r="E496" s="733"/>
      <c r="F496" s="733"/>
      <c r="G496" s="733"/>
      <c r="H496" s="733"/>
      <c r="I496" s="601"/>
      <c r="J496" s="601"/>
      <c r="K496" s="601"/>
      <c r="L496" s="601"/>
      <c r="M496" s="601"/>
    </row>
    <row r="497" spans="4:13" ht="15">
      <c r="D497" s="733"/>
      <c r="E497" s="733"/>
      <c r="F497" s="733"/>
      <c r="G497" s="733"/>
      <c r="H497" s="733"/>
      <c r="I497" s="601"/>
      <c r="J497" s="601"/>
      <c r="K497" s="601"/>
      <c r="L497" s="601"/>
      <c r="M497" s="601"/>
    </row>
    <row r="498" spans="4:13" ht="15">
      <c r="D498" s="733"/>
      <c r="E498" s="733"/>
      <c r="F498" s="733"/>
      <c r="G498" s="733"/>
      <c r="H498" s="733"/>
      <c r="I498" s="601"/>
      <c r="J498" s="601"/>
      <c r="K498" s="601"/>
      <c r="L498" s="601"/>
      <c r="M498" s="601"/>
    </row>
    <row r="499" spans="4:13" ht="15">
      <c r="D499" s="733"/>
      <c r="E499" s="733"/>
      <c r="F499" s="733"/>
      <c r="G499" s="733"/>
      <c r="H499" s="733"/>
      <c r="I499" s="601"/>
      <c r="J499" s="601"/>
      <c r="K499" s="601"/>
      <c r="L499" s="601"/>
      <c r="M499" s="601"/>
    </row>
    <row r="500" spans="4:13" ht="15">
      <c r="D500" s="733"/>
      <c r="E500" s="733"/>
      <c r="F500" s="733"/>
      <c r="G500" s="733"/>
      <c r="H500" s="733"/>
      <c r="I500" s="601"/>
      <c r="J500" s="601"/>
      <c r="K500" s="601"/>
      <c r="L500" s="601"/>
      <c r="M500" s="601"/>
    </row>
    <row r="501" spans="4:13" ht="15">
      <c r="D501" s="733"/>
      <c r="E501" s="733"/>
      <c r="F501" s="733"/>
      <c r="G501" s="733"/>
      <c r="H501" s="733"/>
      <c r="I501" s="601"/>
      <c r="J501" s="601"/>
      <c r="K501" s="601"/>
      <c r="L501" s="601"/>
      <c r="M501" s="601"/>
    </row>
    <row r="502" spans="4:13" ht="15">
      <c r="D502" s="733"/>
      <c r="E502" s="733"/>
      <c r="F502" s="733"/>
      <c r="G502" s="733"/>
      <c r="H502" s="733"/>
      <c r="I502" s="601"/>
      <c r="J502" s="601"/>
      <c r="K502" s="601"/>
      <c r="L502" s="601"/>
      <c r="M502" s="601"/>
    </row>
    <row r="503" spans="4:13" ht="15">
      <c r="D503" s="733"/>
      <c r="E503" s="733"/>
      <c r="F503" s="733"/>
      <c r="G503" s="733"/>
      <c r="H503" s="733"/>
      <c r="I503" s="601"/>
      <c r="J503" s="601"/>
      <c r="K503" s="601"/>
      <c r="L503" s="601"/>
      <c r="M503" s="601"/>
    </row>
    <row r="504" spans="4:13" ht="15">
      <c r="D504" s="733"/>
      <c r="E504" s="733"/>
      <c r="F504" s="733"/>
      <c r="G504" s="733"/>
      <c r="H504" s="733"/>
      <c r="I504" s="601"/>
      <c r="J504" s="601"/>
      <c r="K504" s="601"/>
      <c r="L504" s="601"/>
      <c r="M504" s="601"/>
    </row>
    <row r="505" spans="4:13" ht="15">
      <c r="D505" s="733"/>
      <c r="E505" s="733"/>
      <c r="F505" s="733"/>
      <c r="G505" s="733"/>
      <c r="H505" s="733"/>
      <c r="I505" s="601"/>
      <c r="J505" s="601"/>
      <c r="K505" s="601"/>
      <c r="L505" s="601"/>
      <c r="M505" s="601"/>
    </row>
    <row r="506" spans="4:13" ht="15">
      <c r="D506" s="733"/>
      <c r="E506" s="733"/>
      <c r="F506" s="733"/>
      <c r="G506" s="733"/>
      <c r="H506" s="733"/>
      <c r="I506" s="601"/>
      <c r="J506" s="601"/>
      <c r="K506" s="601"/>
      <c r="L506" s="601"/>
      <c r="M506" s="601"/>
    </row>
    <row r="507" spans="4:13" ht="15">
      <c r="D507" s="733"/>
      <c r="E507" s="733"/>
      <c r="F507" s="733"/>
      <c r="G507" s="733"/>
      <c r="H507" s="733"/>
      <c r="I507" s="601"/>
      <c r="J507" s="601"/>
      <c r="K507" s="601"/>
      <c r="L507" s="601"/>
      <c r="M507" s="601"/>
    </row>
    <row r="508" spans="4:13" ht="15">
      <c r="D508" s="733"/>
      <c r="E508" s="733"/>
      <c r="F508" s="733"/>
      <c r="G508" s="733"/>
      <c r="H508" s="733"/>
      <c r="I508" s="601"/>
      <c r="J508" s="601"/>
      <c r="K508" s="601"/>
      <c r="L508" s="601"/>
      <c r="M508" s="601"/>
    </row>
    <row r="509" spans="4:13" ht="15">
      <c r="D509" s="733"/>
      <c r="E509" s="733"/>
      <c r="F509" s="733"/>
      <c r="G509" s="733"/>
      <c r="H509" s="733"/>
      <c r="I509" s="601"/>
      <c r="J509" s="601"/>
      <c r="K509" s="601"/>
      <c r="L509" s="601"/>
      <c r="M509" s="601"/>
    </row>
    <row r="510" spans="4:13" ht="15">
      <c r="D510" s="733"/>
      <c r="E510" s="733"/>
      <c r="F510" s="733"/>
      <c r="G510" s="733"/>
      <c r="H510" s="733"/>
      <c r="I510" s="601"/>
      <c r="J510" s="601"/>
      <c r="K510" s="601"/>
      <c r="L510" s="601"/>
      <c r="M510" s="601"/>
    </row>
    <row r="511" spans="4:13" ht="15">
      <c r="D511" s="733"/>
      <c r="E511" s="733"/>
      <c r="F511" s="733"/>
      <c r="G511" s="733"/>
      <c r="H511" s="733"/>
      <c r="I511" s="601"/>
      <c r="J511" s="601"/>
      <c r="K511" s="601"/>
      <c r="L511" s="601"/>
      <c r="M511" s="601"/>
    </row>
    <row r="512" spans="4:13" ht="15">
      <c r="D512" s="733"/>
      <c r="E512" s="733"/>
      <c r="F512" s="733"/>
      <c r="G512" s="733"/>
      <c r="H512" s="733"/>
      <c r="I512" s="601"/>
      <c r="J512" s="601"/>
      <c r="K512" s="601"/>
      <c r="L512" s="601"/>
      <c r="M512" s="601"/>
    </row>
    <row r="513" spans="4:13" ht="15">
      <c r="D513" s="733"/>
      <c r="E513" s="733"/>
      <c r="F513" s="733"/>
      <c r="G513" s="733"/>
      <c r="H513" s="733"/>
      <c r="I513" s="601"/>
      <c r="J513" s="601"/>
      <c r="K513" s="601"/>
      <c r="L513" s="601"/>
      <c r="M513" s="601"/>
    </row>
    <row r="514" spans="4:13" ht="15">
      <c r="D514" s="733"/>
      <c r="E514" s="733"/>
      <c r="F514" s="733"/>
      <c r="G514" s="733"/>
      <c r="H514" s="733"/>
      <c r="I514" s="601"/>
      <c r="J514" s="601"/>
      <c r="K514" s="601"/>
      <c r="L514" s="601"/>
      <c r="M514" s="601"/>
    </row>
    <row r="515" spans="4:13" ht="15">
      <c r="D515" s="733"/>
      <c r="E515" s="733"/>
      <c r="F515" s="733"/>
      <c r="G515" s="733"/>
      <c r="H515" s="733"/>
      <c r="I515" s="601"/>
      <c r="J515" s="601"/>
      <c r="K515" s="601"/>
      <c r="L515" s="601"/>
      <c r="M515" s="601"/>
    </row>
    <row r="516" spans="4:13" ht="15">
      <c r="D516" s="733"/>
      <c r="E516" s="733"/>
      <c r="F516" s="733"/>
      <c r="G516" s="733"/>
      <c r="H516" s="733"/>
      <c r="I516" s="601"/>
      <c r="J516" s="601"/>
      <c r="K516" s="601"/>
      <c r="L516" s="601"/>
      <c r="M516" s="601"/>
    </row>
    <row r="517" spans="4:13" ht="15">
      <c r="D517" s="733"/>
      <c r="E517" s="733"/>
      <c r="F517" s="733"/>
      <c r="G517" s="733"/>
      <c r="H517" s="733"/>
      <c r="I517" s="601"/>
      <c r="J517" s="601"/>
      <c r="K517" s="601"/>
      <c r="L517" s="601"/>
      <c r="M517" s="601"/>
    </row>
    <row r="518" spans="4:13" ht="15">
      <c r="D518" s="733"/>
      <c r="E518" s="733"/>
      <c r="F518" s="733"/>
      <c r="G518" s="733"/>
      <c r="H518" s="733"/>
      <c r="I518" s="601"/>
      <c r="J518" s="601"/>
      <c r="K518" s="601"/>
      <c r="L518" s="601"/>
      <c r="M518" s="601"/>
    </row>
    <row r="519" spans="4:13" ht="15">
      <c r="D519" s="733"/>
      <c r="E519" s="733"/>
      <c r="F519" s="733"/>
      <c r="G519" s="733"/>
      <c r="H519" s="733"/>
      <c r="I519" s="601"/>
      <c r="J519" s="601"/>
      <c r="K519" s="601"/>
      <c r="L519" s="601"/>
      <c r="M519" s="601"/>
    </row>
    <row r="520" spans="4:13" ht="15">
      <c r="D520" s="733"/>
      <c r="E520" s="733"/>
      <c r="F520" s="733"/>
      <c r="G520" s="733"/>
      <c r="H520" s="733"/>
      <c r="I520" s="601"/>
      <c r="J520" s="601"/>
      <c r="K520" s="601"/>
      <c r="L520" s="601"/>
      <c r="M520" s="601"/>
    </row>
    <row r="521" spans="4:13" ht="15">
      <c r="D521" s="733"/>
      <c r="E521" s="733"/>
      <c r="F521" s="733"/>
      <c r="G521" s="733"/>
      <c r="H521" s="733"/>
      <c r="I521" s="601"/>
      <c r="J521" s="601"/>
      <c r="K521" s="601"/>
      <c r="L521" s="601"/>
      <c r="M521" s="601"/>
    </row>
    <row r="522" spans="4:13" ht="15">
      <c r="D522" s="733"/>
      <c r="E522" s="733"/>
      <c r="F522" s="733"/>
      <c r="G522" s="733"/>
      <c r="H522" s="733"/>
      <c r="I522" s="601"/>
      <c r="J522" s="601"/>
      <c r="K522" s="601"/>
      <c r="L522" s="601"/>
      <c r="M522" s="601"/>
    </row>
    <row r="523" spans="4:13" ht="15">
      <c r="D523" s="733"/>
      <c r="E523" s="733"/>
      <c r="F523" s="733"/>
      <c r="G523" s="733"/>
      <c r="H523" s="733"/>
      <c r="I523" s="601"/>
      <c r="J523" s="601"/>
      <c r="K523" s="601"/>
      <c r="L523" s="601"/>
      <c r="M523" s="601"/>
    </row>
    <row r="524" spans="4:13" ht="15">
      <c r="D524" s="733"/>
      <c r="E524" s="733"/>
      <c r="F524" s="733"/>
      <c r="G524" s="733"/>
      <c r="H524" s="733"/>
      <c r="I524" s="601"/>
      <c r="J524" s="601"/>
      <c r="K524" s="601"/>
      <c r="L524" s="601"/>
      <c r="M524" s="601"/>
    </row>
    <row r="525" spans="4:13" ht="15">
      <c r="D525" s="733"/>
      <c r="E525" s="733"/>
      <c r="F525" s="733"/>
      <c r="G525" s="733"/>
      <c r="H525" s="733"/>
      <c r="I525" s="601"/>
      <c r="J525" s="601"/>
      <c r="K525" s="601"/>
      <c r="L525" s="601"/>
      <c r="M525" s="601"/>
    </row>
    <row r="526" spans="4:13" ht="15">
      <c r="D526" s="733"/>
      <c r="E526" s="733"/>
      <c r="F526" s="733"/>
      <c r="G526" s="733"/>
      <c r="H526" s="733"/>
      <c r="I526" s="601"/>
      <c r="J526" s="601"/>
      <c r="K526" s="601"/>
      <c r="L526" s="601"/>
      <c r="M526" s="601"/>
    </row>
    <row r="527" spans="4:13" ht="15">
      <c r="D527" s="733"/>
      <c r="E527" s="733"/>
      <c r="F527" s="733"/>
      <c r="G527" s="733"/>
      <c r="H527" s="733"/>
      <c r="I527" s="601"/>
      <c r="J527" s="601"/>
      <c r="K527" s="601"/>
      <c r="L527" s="601"/>
      <c r="M527" s="601"/>
    </row>
    <row r="528" spans="4:13" ht="15">
      <c r="D528" s="733"/>
      <c r="E528" s="733"/>
      <c r="F528" s="733"/>
      <c r="G528" s="733"/>
      <c r="H528" s="733"/>
      <c r="I528" s="601"/>
      <c r="J528" s="601"/>
      <c r="K528" s="601"/>
      <c r="L528" s="601"/>
      <c r="M528" s="601"/>
    </row>
    <row r="529" spans="4:13" ht="15">
      <c r="D529" s="733"/>
      <c r="E529" s="733"/>
      <c r="F529" s="733"/>
      <c r="G529" s="733"/>
      <c r="H529" s="733"/>
      <c r="I529" s="601"/>
      <c r="J529" s="601"/>
      <c r="K529" s="601"/>
      <c r="L529" s="601"/>
      <c r="M529" s="601"/>
    </row>
    <row r="530" spans="4:13" ht="15">
      <c r="D530" s="733"/>
      <c r="E530" s="733"/>
      <c r="F530" s="733"/>
      <c r="G530" s="733"/>
      <c r="H530" s="733"/>
      <c r="I530" s="601"/>
      <c r="J530" s="601"/>
      <c r="K530" s="601"/>
      <c r="L530" s="601"/>
      <c r="M530" s="601"/>
    </row>
    <row r="531" spans="4:13" ht="15">
      <c r="D531" s="733"/>
      <c r="E531" s="733"/>
      <c r="F531" s="733"/>
      <c r="G531" s="733"/>
      <c r="H531" s="733"/>
      <c r="I531" s="601"/>
      <c r="J531" s="601"/>
      <c r="K531" s="601"/>
      <c r="L531" s="601"/>
      <c r="M531" s="601"/>
    </row>
    <row r="532" spans="4:13" ht="15">
      <c r="D532" s="733"/>
      <c r="E532" s="733"/>
      <c r="F532" s="733"/>
      <c r="G532" s="733"/>
      <c r="H532" s="733"/>
      <c r="I532" s="601"/>
      <c r="J532" s="601"/>
      <c r="K532" s="601"/>
      <c r="L532" s="601"/>
      <c r="M532" s="601"/>
    </row>
    <row r="533" spans="4:13" ht="15">
      <c r="D533" s="733"/>
      <c r="E533" s="733"/>
      <c r="F533" s="733"/>
      <c r="G533" s="733"/>
      <c r="H533" s="733"/>
      <c r="I533" s="601"/>
      <c r="J533" s="601"/>
      <c r="K533" s="601"/>
      <c r="L533" s="601"/>
      <c r="M533" s="601"/>
    </row>
    <row r="534" spans="4:13" ht="15">
      <c r="D534" s="733"/>
      <c r="E534" s="733"/>
      <c r="F534" s="733"/>
      <c r="G534" s="733"/>
      <c r="H534" s="733"/>
      <c r="I534" s="601"/>
      <c r="J534" s="601"/>
      <c r="K534" s="601"/>
      <c r="L534" s="601"/>
      <c r="M534" s="601"/>
    </row>
    <row r="535" spans="4:13" ht="15">
      <c r="D535" s="733"/>
      <c r="E535" s="733"/>
      <c r="F535" s="733"/>
      <c r="G535" s="733"/>
      <c r="H535" s="733"/>
      <c r="I535" s="601"/>
      <c r="J535" s="601"/>
      <c r="K535" s="601"/>
      <c r="L535" s="601"/>
      <c r="M535" s="601"/>
    </row>
    <row r="536" spans="4:13" ht="15">
      <c r="D536" s="733"/>
      <c r="E536" s="733"/>
      <c r="F536" s="733"/>
      <c r="G536" s="733"/>
      <c r="H536" s="733"/>
      <c r="I536" s="601"/>
      <c r="J536" s="601"/>
      <c r="K536" s="601"/>
      <c r="L536" s="601"/>
      <c r="M536" s="601"/>
    </row>
    <row r="537" spans="4:13" ht="15">
      <c r="D537" s="733"/>
      <c r="E537" s="733"/>
      <c r="F537" s="733"/>
      <c r="G537" s="733"/>
      <c r="H537" s="733"/>
      <c r="I537" s="601"/>
      <c r="J537" s="601"/>
      <c r="K537" s="601"/>
      <c r="L537" s="601"/>
      <c r="M537" s="601"/>
    </row>
    <row r="538" spans="4:13" ht="15">
      <c r="D538" s="733"/>
      <c r="E538" s="733"/>
      <c r="F538" s="733"/>
      <c r="G538" s="733"/>
      <c r="H538" s="733"/>
      <c r="I538" s="601"/>
      <c r="J538" s="601"/>
      <c r="K538" s="601"/>
      <c r="L538" s="601"/>
      <c r="M538" s="601"/>
    </row>
    <row r="539" spans="4:13" ht="15">
      <c r="D539" s="733"/>
      <c r="E539" s="733"/>
      <c r="F539" s="733"/>
      <c r="G539" s="733"/>
      <c r="H539" s="733"/>
      <c r="I539" s="601"/>
      <c r="J539" s="601"/>
      <c r="K539" s="601"/>
      <c r="L539" s="601"/>
      <c r="M539" s="601"/>
    </row>
    <row r="540" spans="4:13" ht="15">
      <c r="D540" s="733"/>
      <c r="E540" s="733"/>
      <c r="F540" s="733"/>
      <c r="G540" s="733"/>
      <c r="H540" s="733"/>
      <c r="I540" s="601"/>
      <c r="J540" s="601"/>
      <c r="K540" s="601"/>
      <c r="L540" s="601"/>
      <c r="M540" s="601"/>
    </row>
    <row r="541" spans="4:13" ht="15">
      <c r="D541" s="733"/>
      <c r="E541" s="733"/>
      <c r="F541" s="733"/>
      <c r="G541" s="733"/>
      <c r="H541" s="733"/>
      <c r="I541" s="601"/>
      <c r="J541" s="601"/>
      <c r="K541" s="601"/>
      <c r="L541" s="601"/>
      <c r="M541" s="601"/>
    </row>
    <row r="542" spans="4:13" ht="15">
      <c r="D542" s="733"/>
      <c r="E542" s="733"/>
      <c r="F542" s="733"/>
      <c r="G542" s="733"/>
      <c r="H542" s="733"/>
      <c r="I542" s="601"/>
      <c r="J542" s="601"/>
      <c r="K542" s="601"/>
      <c r="L542" s="601"/>
      <c r="M542" s="601"/>
    </row>
    <row r="543" spans="4:13" ht="15">
      <c r="D543" s="733"/>
      <c r="E543" s="733"/>
      <c r="F543" s="733"/>
      <c r="G543" s="733"/>
      <c r="H543" s="733"/>
      <c r="I543" s="601"/>
      <c r="J543" s="601"/>
      <c r="K543" s="601"/>
      <c r="L543" s="601"/>
      <c r="M543" s="601"/>
    </row>
    <row r="544" spans="4:13" ht="15">
      <c r="D544" s="733"/>
      <c r="E544" s="733"/>
      <c r="F544" s="733"/>
      <c r="G544" s="733"/>
      <c r="H544" s="733"/>
      <c r="I544" s="601"/>
      <c r="J544" s="601"/>
      <c r="K544" s="601"/>
      <c r="L544" s="601"/>
      <c r="M544" s="601"/>
    </row>
    <row r="545" spans="4:13" ht="15">
      <c r="D545" s="733"/>
      <c r="E545" s="733"/>
      <c r="F545" s="733"/>
      <c r="G545" s="733"/>
      <c r="H545" s="733"/>
      <c r="I545" s="601"/>
      <c r="J545" s="601"/>
      <c r="K545" s="601"/>
      <c r="L545" s="601"/>
      <c r="M545" s="601"/>
    </row>
    <row r="546" spans="4:13" ht="15">
      <c r="D546" s="733"/>
      <c r="E546" s="733"/>
      <c r="F546" s="733"/>
      <c r="G546" s="733"/>
      <c r="H546" s="733"/>
      <c r="I546" s="601"/>
      <c r="J546" s="601"/>
      <c r="K546" s="601"/>
      <c r="L546" s="601"/>
      <c r="M546" s="601"/>
    </row>
    <row r="547" spans="4:13" ht="15">
      <c r="D547" s="733"/>
      <c r="E547" s="733"/>
      <c r="F547" s="733"/>
      <c r="G547" s="733"/>
      <c r="H547" s="733"/>
      <c r="I547" s="601"/>
      <c r="J547" s="601"/>
      <c r="K547" s="601"/>
      <c r="L547" s="601"/>
      <c r="M547" s="601"/>
    </row>
    <row r="548" spans="4:13" ht="15">
      <c r="D548" s="733"/>
      <c r="E548" s="733"/>
      <c r="F548" s="733"/>
      <c r="G548" s="733"/>
      <c r="H548" s="733"/>
      <c r="I548" s="601"/>
      <c r="J548" s="601"/>
      <c r="K548" s="601"/>
      <c r="L548" s="601"/>
      <c r="M548" s="601"/>
    </row>
    <row r="549" spans="4:13" ht="15">
      <c r="D549" s="733"/>
      <c r="E549" s="733"/>
      <c r="F549" s="733"/>
      <c r="G549" s="733"/>
      <c r="H549" s="733"/>
      <c r="I549" s="601"/>
      <c r="J549" s="601"/>
      <c r="K549" s="601"/>
      <c r="L549" s="601"/>
      <c r="M549" s="601"/>
    </row>
    <row r="550" spans="4:13" ht="15">
      <c r="D550" s="733"/>
      <c r="E550" s="733"/>
      <c r="F550" s="733"/>
      <c r="G550" s="733"/>
      <c r="H550" s="733"/>
      <c r="I550" s="601"/>
      <c r="J550" s="601"/>
      <c r="K550" s="601"/>
      <c r="L550" s="601"/>
      <c r="M550" s="601"/>
    </row>
    <row r="551" spans="4:13" ht="15">
      <c r="D551" s="733"/>
      <c r="E551" s="733"/>
      <c r="F551" s="733"/>
      <c r="G551" s="733"/>
      <c r="H551" s="733"/>
      <c r="I551" s="601"/>
      <c r="J551" s="601"/>
      <c r="K551" s="601"/>
      <c r="L551" s="601"/>
      <c r="M551" s="601"/>
    </row>
    <row r="552" spans="4:13" ht="15">
      <c r="D552" s="733"/>
      <c r="E552" s="733"/>
      <c r="F552" s="733"/>
      <c r="G552" s="733"/>
      <c r="H552" s="733"/>
      <c r="I552" s="601"/>
      <c r="J552" s="601"/>
      <c r="K552" s="601"/>
      <c r="L552" s="601"/>
      <c r="M552" s="601"/>
    </row>
    <row r="553" spans="4:13" ht="15">
      <c r="D553" s="733"/>
      <c r="E553" s="733"/>
      <c r="F553" s="733"/>
      <c r="G553" s="733"/>
      <c r="H553" s="733"/>
      <c r="I553" s="601"/>
      <c r="J553" s="601"/>
      <c r="K553" s="601"/>
      <c r="L553" s="601"/>
      <c r="M553" s="601"/>
    </row>
    <row r="554" spans="4:13" ht="15">
      <c r="D554" s="733"/>
      <c r="E554" s="733"/>
      <c r="F554" s="733"/>
      <c r="G554" s="733"/>
      <c r="H554" s="733"/>
      <c r="I554" s="601"/>
      <c r="J554" s="601"/>
      <c r="K554" s="601"/>
      <c r="L554" s="601"/>
      <c r="M554" s="601"/>
    </row>
    <row r="555" spans="4:13" ht="15">
      <c r="D555" s="733"/>
      <c r="E555" s="733"/>
      <c r="F555" s="733"/>
      <c r="G555" s="733"/>
      <c r="H555" s="733"/>
      <c r="I555" s="601"/>
      <c r="J555" s="601"/>
      <c r="K555" s="601"/>
      <c r="L555" s="601"/>
      <c r="M555" s="601"/>
    </row>
    <row r="556" spans="4:13" ht="15">
      <c r="D556" s="733"/>
      <c r="E556" s="733"/>
      <c r="F556" s="733"/>
      <c r="G556" s="733"/>
      <c r="H556" s="733"/>
      <c r="I556" s="601"/>
      <c r="J556" s="601"/>
      <c r="K556" s="601"/>
      <c r="L556" s="601"/>
      <c r="M556" s="601"/>
    </row>
    <row r="557" spans="4:13" ht="15">
      <c r="D557" s="733"/>
      <c r="E557" s="733"/>
      <c r="F557" s="733"/>
      <c r="G557" s="733"/>
      <c r="H557" s="733"/>
      <c r="I557" s="601"/>
      <c r="J557" s="601"/>
      <c r="K557" s="601"/>
      <c r="L557" s="601"/>
      <c r="M557" s="601"/>
    </row>
    <row r="558" spans="4:13" ht="15">
      <c r="D558" s="733"/>
      <c r="E558" s="733"/>
      <c r="F558" s="733"/>
      <c r="G558" s="733"/>
      <c r="H558" s="733"/>
      <c r="I558" s="601"/>
      <c r="J558" s="601"/>
      <c r="K558" s="601"/>
      <c r="L558" s="601"/>
      <c r="M558" s="601"/>
    </row>
    <row r="559" spans="4:13" ht="15">
      <c r="D559" s="733"/>
      <c r="E559" s="733"/>
      <c r="F559" s="733"/>
      <c r="G559" s="733"/>
      <c r="H559" s="733"/>
      <c r="I559" s="601"/>
      <c r="J559" s="601"/>
      <c r="K559" s="601"/>
      <c r="L559" s="601"/>
      <c r="M559" s="601"/>
    </row>
    <row r="560" spans="4:13" ht="15">
      <c r="D560" s="733"/>
      <c r="E560" s="733"/>
      <c r="F560" s="733"/>
      <c r="G560" s="733"/>
      <c r="H560" s="733"/>
      <c r="I560" s="601"/>
      <c r="J560" s="601"/>
      <c r="K560" s="601"/>
      <c r="L560" s="601"/>
      <c r="M560" s="601"/>
    </row>
    <row r="561" spans="4:13" ht="15">
      <c r="D561" s="733"/>
      <c r="E561" s="733"/>
      <c r="F561" s="733"/>
      <c r="G561" s="733"/>
      <c r="H561" s="733"/>
      <c r="I561" s="601"/>
      <c r="J561" s="601"/>
      <c r="K561" s="601"/>
      <c r="L561" s="601"/>
      <c r="M561" s="601"/>
    </row>
    <row r="562" spans="4:13" ht="15">
      <c r="D562" s="733"/>
      <c r="E562" s="733"/>
      <c r="F562" s="733"/>
      <c r="G562" s="733"/>
      <c r="H562" s="733"/>
      <c r="I562" s="601"/>
      <c r="J562" s="601"/>
      <c r="K562" s="601"/>
      <c r="L562" s="601"/>
      <c r="M562" s="601"/>
    </row>
    <row r="563" spans="4:13" ht="15">
      <c r="D563" s="733"/>
      <c r="E563" s="733"/>
      <c r="F563" s="733"/>
      <c r="G563" s="733"/>
      <c r="H563" s="733"/>
      <c r="I563" s="601"/>
      <c r="J563" s="601"/>
      <c r="K563" s="601"/>
      <c r="L563" s="601"/>
      <c r="M563" s="601"/>
    </row>
    <row r="564" spans="4:13" ht="15">
      <c r="D564" s="733"/>
      <c r="E564" s="733"/>
      <c r="F564" s="733"/>
      <c r="G564" s="733"/>
      <c r="H564" s="733"/>
      <c r="I564" s="601"/>
      <c r="J564" s="601"/>
      <c r="K564" s="601"/>
      <c r="L564" s="601"/>
      <c r="M564" s="601"/>
    </row>
    <row r="565" spans="4:13" ht="15">
      <c r="D565" s="733"/>
      <c r="E565" s="733"/>
      <c r="F565" s="733"/>
      <c r="G565" s="733"/>
      <c r="H565" s="733"/>
      <c r="I565" s="601"/>
      <c r="J565" s="601"/>
      <c r="K565" s="601"/>
      <c r="L565" s="601"/>
      <c r="M565" s="601"/>
    </row>
    <row r="566" spans="4:13" ht="15">
      <c r="D566" s="733"/>
      <c r="E566" s="733"/>
      <c r="F566" s="733"/>
      <c r="G566" s="733"/>
      <c r="H566" s="733"/>
      <c r="I566" s="601"/>
      <c r="J566" s="601"/>
      <c r="K566" s="601"/>
      <c r="L566" s="601"/>
      <c r="M566" s="601"/>
    </row>
    <row r="567" spans="4:13" ht="15">
      <c r="D567" s="733"/>
      <c r="E567" s="733"/>
      <c r="F567" s="733"/>
      <c r="G567" s="733"/>
      <c r="H567" s="733"/>
      <c r="I567" s="601"/>
      <c r="J567" s="601"/>
      <c r="K567" s="601"/>
      <c r="L567" s="601"/>
      <c r="M567" s="601"/>
    </row>
    <row r="568" spans="4:13" ht="15">
      <c r="D568" s="733"/>
      <c r="E568" s="733"/>
      <c r="F568" s="733"/>
      <c r="G568" s="733"/>
      <c r="H568" s="733"/>
      <c r="I568" s="601"/>
      <c r="J568" s="601"/>
      <c r="K568" s="601"/>
      <c r="L568" s="601"/>
      <c r="M568" s="601"/>
    </row>
    <row r="569" spans="4:13" ht="15">
      <c r="D569" s="733"/>
      <c r="E569" s="733"/>
      <c r="F569" s="733"/>
      <c r="G569" s="733"/>
      <c r="H569" s="733"/>
      <c r="I569" s="601"/>
      <c r="J569" s="601"/>
      <c r="K569" s="601"/>
      <c r="L569" s="601"/>
      <c r="M569" s="601"/>
    </row>
    <row r="570" spans="4:13" ht="15">
      <c r="D570" s="733"/>
      <c r="E570" s="733"/>
      <c r="F570" s="733"/>
      <c r="G570" s="733"/>
      <c r="H570" s="733"/>
      <c r="I570" s="601"/>
      <c r="J570" s="601"/>
      <c r="K570" s="601"/>
      <c r="L570" s="601"/>
      <c r="M570" s="601"/>
    </row>
    <row r="571" spans="4:13" ht="15">
      <c r="D571" s="733"/>
      <c r="E571" s="733"/>
      <c r="F571" s="733"/>
      <c r="G571" s="733"/>
      <c r="H571" s="733"/>
      <c r="I571" s="601"/>
      <c r="J571" s="601"/>
      <c r="K571" s="601"/>
      <c r="L571" s="601"/>
      <c r="M571" s="601"/>
    </row>
    <row r="572" spans="4:13" ht="15">
      <c r="D572" s="733"/>
      <c r="E572" s="733"/>
      <c r="F572" s="733"/>
      <c r="G572" s="733"/>
      <c r="H572" s="733"/>
      <c r="I572" s="601"/>
      <c r="J572" s="601"/>
      <c r="K572" s="601"/>
      <c r="L572" s="601"/>
      <c r="M572" s="601"/>
    </row>
    <row r="573" spans="4:13" ht="15">
      <c r="D573" s="733"/>
      <c r="E573" s="733"/>
      <c r="F573" s="733"/>
      <c r="G573" s="733"/>
      <c r="H573" s="733"/>
      <c r="I573" s="601"/>
      <c r="J573" s="601"/>
      <c r="K573" s="601"/>
      <c r="L573" s="601"/>
      <c r="M573" s="601"/>
    </row>
    <row r="574" spans="4:13" ht="15">
      <c r="D574" s="733"/>
      <c r="E574" s="733"/>
      <c r="F574" s="733"/>
      <c r="G574" s="733"/>
      <c r="H574" s="733"/>
      <c r="I574" s="601"/>
      <c r="J574" s="601"/>
      <c r="K574" s="601"/>
      <c r="L574" s="601"/>
      <c r="M574" s="601"/>
    </row>
    <row r="575" spans="4:13" ht="15">
      <c r="D575" s="733"/>
      <c r="E575" s="733"/>
      <c r="F575" s="733"/>
      <c r="G575" s="733"/>
      <c r="H575" s="733"/>
      <c r="I575" s="601"/>
      <c r="J575" s="601"/>
      <c r="K575" s="601"/>
      <c r="L575" s="601"/>
      <c r="M575" s="601"/>
    </row>
    <row r="576" spans="4:13" ht="15">
      <c r="D576" s="733"/>
      <c r="E576" s="733"/>
      <c r="F576" s="733"/>
      <c r="G576" s="733"/>
      <c r="H576" s="733"/>
      <c r="I576" s="601"/>
      <c r="J576" s="601"/>
      <c r="K576" s="601"/>
      <c r="L576" s="601"/>
      <c r="M576" s="601"/>
    </row>
    <row r="577" spans="4:13" ht="15">
      <c r="D577" s="733"/>
      <c r="E577" s="733"/>
      <c r="F577" s="733"/>
      <c r="G577" s="733"/>
      <c r="H577" s="733"/>
      <c r="I577" s="601"/>
      <c r="J577" s="601"/>
      <c r="K577" s="601"/>
      <c r="L577" s="601"/>
      <c r="M577" s="601"/>
    </row>
    <row r="578" spans="4:13" ht="15">
      <c r="D578" s="733"/>
      <c r="E578" s="733"/>
      <c r="F578" s="733"/>
      <c r="G578" s="733"/>
      <c r="H578" s="733"/>
      <c r="I578" s="601"/>
      <c r="J578" s="601"/>
      <c r="K578" s="601"/>
      <c r="L578" s="601"/>
      <c r="M578" s="601"/>
    </row>
    <row r="579" spans="4:13" ht="15">
      <c r="D579" s="733"/>
      <c r="E579" s="733"/>
      <c r="F579" s="733"/>
      <c r="G579" s="733"/>
      <c r="H579" s="733"/>
      <c r="I579" s="601"/>
      <c r="J579" s="601"/>
      <c r="K579" s="601"/>
      <c r="L579" s="601"/>
      <c r="M579" s="601"/>
    </row>
    <row r="580" spans="4:13" ht="15">
      <c r="D580" s="733"/>
      <c r="E580" s="733"/>
      <c r="F580" s="733"/>
      <c r="G580" s="733"/>
      <c r="H580" s="733"/>
      <c r="I580" s="601"/>
      <c r="J580" s="601"/>
      <c r="K580" s="601"/>
      <c r="L580" s="601"/>
      <c r="M580" s="601"/>
    </row>
    <row r="581" spans="4:13" ht="15">
      <c r="D581" s="733"/>
      <c r="E581" s="733"/>
      <c r="F581" s="733"/>
      <c r="G581" s="733"/>
      <c r="H581" s="733"/>
      <c r="I581" s="601"/>
      <c r="J581" s="601"/>
      <c r="K581" s="601"/>
      <c r="L581" s="601"/>
      <c r="M581" s="601"/>
    </row>
    <row r="582" spans="4:13" ht="15">
      <c r="D582" s="733"/>
      <c r="E582" s="733"/>
      <c r="F582" s="733"/>
      <c r="G582" s="733"/>
      <c r="H582" s="733"/>
      <c r="I582" s="601"/>
      <c r="J582" s="601"/>
      <c r="K582" s="601"/>
      <c r="L582" s="601"/>
      <c r="M582" s="601"/>
    </row>
    <row r="583" spans="4:13" ht="15">
      <c r="D583" s="733"/>
      <c r="E583" s="733"/>
      <c r="F583" s="733"/>
      <c r="G583" s="733"/>
      <c r="H583" s="733"/>
      <c r="I583" s="601"/>
      <c r="J583" s="601"/>
      <c r="K583" s="601"/>
      <c r="L583" s="601"/>
      <c r="M583" s="601"/>
    </row>
    <row r="584" spans="4:13" ht="15">
      <c r="D584" s="733"/>
      <c r="E584" s="733"/>
      <c r="F584" s="733"/>
      <c r="G584" s="733"/>
      <c r="H584" s="733"/>
      <c r="I584" s="601"/>
      <c r="J584" s="601"/>
      <c r="K584" s="601"/>
      <c r="L584" s="601"/>
      <c r="M584" s="601"/>
    </row>
    <row r="585" spans="4:13" ht="15">
      <c r="D585" s="733"/>
      <c r="E585" s="733"/>
      <c r="F585" s="733"/>
      <c r="G585" s="733"/>
      <c r="H585" s="733"/>
      <c r="I585" s="601"/>
      <c r="J585" s="601"/>
      <c r="K585" s="601"/>
      <c r="L585" s="601"/>
      <c r="M585" s="601"/>
    </row>
    <row r="586" spans="4:13" ht="15">
      <c r="D586" s="733"/>
      <c r="E586" s="733"/>
      <c r="F586" s="733"/>
      <c r="G586" s="733"/>
      <c r="H586" s="733"/>
      <c r="I586" s="601"/>
      <c r="J586" s="601"/>
      <c r="K586" s="601"/>
      <c r="L586" s="601"/>
      <c r="M586" s="601"/>
    </row>
    <row r="587" spans="4:13" ht="15">
      <c r="D587" s="733"/>
      <c r="E587" s="733"/>
      <c r="F587" s="733"/>
      <c r="G587" s="733"/>
      <c r="H587" s="733"/>
      <c r="I587" s="601"/>
      <c r="J587" s="601"/>
      <c r="K587" s="601"/>
      <c r="L587" s="601"/>
      <c r="M587" s="601"/>
    </row>
    <row r="588" spans="4:13" ht="15">
      <c r="D588" s="733"/>
      <c r="E588" s="733"/>
      <c r="F588" s="733"/>
      <c r="G588" s="733"/>
      <c r="H588" s="733"/>
      <c r="I588" s="601"/>
      <c r="J588" s="601"/>
      <c r="K588" s="601"/>
      <c r="L588" s="601"/>
      <c r="M588" s="601"/>
    </row>
    <row r="589" spans="4:13" ht="15">
      <c r="D589" s="733"/>
      <c r="E589" s="733"/>
      <c r="F589" s="733"/>
      <c r="G589" s="733"/>
      <c r="H589" s="733"/>
      <c r="I589" s="601"/>
      <c r="J589" s="601"/>
      <c r="K589" s="601"/>
      <c r="L589" s="601"/>
      <c r="M589" s="601"/>
    </row>
    <row r="590" spans="4:13" ht="15">
      <c r="D590" s="733"/>
      <c r="E590" s="733"/>
      <c r="F590" s="733"/>
      <c r="G590" s="733"/>
      <c r="H590" s="733"/>
      <c r="I590" s="601"/>
      <c r="J590" s="601"/>
      <c r="K590" s="601"/>
      <c r="L590" s="601"/>
      <c r="M590" s="601"/>
    </row>
    <row r="591" spans="4:13" ht="15">
      <c r="D591" s="733"/>
      <c r="E591" s="733"/>
      <c r="F591" s="733"/>
      <c r="G591" s="733"/>
      <c r="H591" s="733"/>
      <c r="I591" s="601"/>
      <c r="J591" s="601"/>
      <c r="K591" s="601"/>
      <c r="L591" s="601"/>
      <c r="M591" s="601"/>
    </row>
    <row r="592" spans="4:13" ht="15">
      <c r="D592" s="733"/>
      <c r="E592" s="733"/>
      <c r="F592" s="733"/>
      <c r="G592" s="733"/>
      <c r="H592" s="733"/>
      <c r="I592" s="601"/>
      <c r="J592" s="601"/>
      <c r="K592" s="601"/>
      <c r="L592" s="601"/>
      <c r="M592" s="601"/>
    </row>
    <row r="593" spans="4:13" ht="15">
      <c r="D593" s="733"/>
      <c r="E593" s="733"/>
      <c r="F593" s="733"/>
      <c r="G593" s="733"/>
      <c r="H593" s="733"/>
      <c r="I593" s="601"/>
      <c r="J593" s="601"/>
      <c r="K593" s="601"/>
      <c r="L593" s="601"/>
      <c r="M593" s="601"/>
    </row>
    <row r="594" spans="4:13" ht="15">
      <c r="D594" s="733"/>
      <c r="E594" s="733"/>
      <c r="F594" s="733"/>
      <c r="G594" s="733"/>
      <c r="H594" s="733"/>
      <c r="I594" s="601"/>
      <c r="J594" s="601"/>
      <c r="K594" s="601"/>
      <c r="L594" s="601"/>
      <c r="M594" s="601"/>
    </row>
    <row r="595" spans="4:13" ht="15">
      <c r="D595" s="733"/>
      <c r="E595" s="733"/>
      <c r="F595" s="733"/>
      <c r="G595" s="733"/>
      <c r="H595" s="733"/>
      <c r="I595" s="601"/>
      <c r="J595" s="601"/>
      <c r="K595" s="601"/>
      <c r="L595" s="601"/>
      <c r="M595" s="601"/>
    </row>
    <row r="596" spans="4:13" ht="15">
      <c r="D596" s="733"/>
      <c r="E596" s="733"/>
      <c r="F596" s="733"/>
      <c r="G596" s="733"/>
      <c r="H596" s="733"/>
      <c r="I596" s="601"/>
      <c r="J596" s="601"/>
      <c r="K596" s="601"/>
      <c r="L596" s="601"/>
      <c r="M596" s="601"/>
    </row>
    <row r="597" spans="4:13" ht="15">
      <c r="D597" s="733"/>
      <c r="E597" s="733"/>
      <c r="F597" s="733"/>
      <c r="G597" s="733"/>
      <c r="H597" s="733"/>
      <c r="I597" s="601"/>
      <c r="J597" s="601"/>
      <c r="K597" s="601"/>
      <c r="L597" s="601"/>
      <c r="M597" s="601"/>
    </row>
    <row r="598" spans="4:13" ht="15">
      <c r="D598" s="733"/>
      <c r="E598" s="733"/>
      <c r="F598" s="733"/>
      <c r="G598" s="733"/>
      <c r="H598" s="733"/>
      <c r="I598" s="601"/>
      <c r="J598" s="601"/>
      <c r="K598" s="601"/>
      <c r="L598" s="601"/>
      <c r="M598" s="601"/>
    </row>
    <row r="599" spans="4:13" ht="15">
      <c r="D599" s="733"/>
      <c r="E599" s="733"/>
      <c r="F599" s="733"/>
      <c r="G599" s="733"/>
      <c r="H599" s="733"/>
      <c r="I599" s="601"/>
      <c r="J599" s="601"/>
      <c r="K599" s="601"/>
      <c r="L599" s="601"/>
      <c r="M599" s="601"/>
    </row>
    <row r="600" spans="4:13" ht="15">
      <c r="D600" s="733"/>
      <c r="E600" s="733"/>
      <c r="F600" s="733"/>
      <c r="G600" s="733"/>
      <c r="H600" s="733"/>
      <c r="I600" s="601"/>
      <c r="J600" s="601"/>
      <c r="K600" s="601"/>
      <c r="L600" s="601"/>
      <c r="M600" s="601"/>
    </row>
    <row r="601" spans="4:13" ht="15">
      <c r="D601" s="733"/>
      <c r="E601" s="733"/>
      <c r="F601" s="733"/>
      <c r="G601" s="733"/>
      <c r="H601" s="733"/>
      <c r="I601" s="601"/>
      <c r="J601" s="601"/>
      <c r="K601" s="601"/>
      <c r="L601" s="601"/>
      <c r="M601" s="601"/>
    </row>
    <row r="602" spans="4:13" ht="15">
      <c r="D602" s="733"/>
      <c r="E602" s="733"/>
      <c r="F602" s="733"/>
      <c r="G602" s="733"/>
      <c r="H602" s="733"/>
      <c r="I602" s="601"/>
      <c r="J602" s="601"/>
      <c r="K602" s="601"/>
      <c r="L602" s="601"/>
      <c r="M602" s="601"/>
    </row>
    <row r="603" spans="4:13" ht="15">
      <c r="D603" s="733"/>
      <c r="E603" s="733"/>
      <c r="F603" s="733"/>
      <c r="G603" s="733"/>
      <c r="H603" s="733"/>
      <c r="I603" s="601"/>
      <c r="J603" s="601"/>
      <c r="K603" s="601"/>
      <c r="L603" s="601"/>
      <c r="M603" s="601"/>
    </row>
    <row r="604" spans="4:13" ht="15">
      <c r="D604" s="733"/>
      <c r="E604" s="733"/>
      <c r="F604" s="733"/>
      <c r="G604" s="733"/>
      <c r="H604" s="733"/>
      <c r="I604" s="601"/>
      <c r="J604" s="601"/>
      <c r="K604" s="601"/>
      <c r="L604" s="601"/>
      <c r="M604" s="601"/>
    </row>
    <row r="605" spans="4:13" ht="15">
      <c r="D605" s="733"/>
      <c r="E605" s="733"/>
      <c r="F605" s="733"/>
      <c r="G605" s="733"/>
      <c r="H605" s="733"/>
      <c r="I605" s="601"/>
      <c r="J605" s="601"/>
      <c r="K605" s="601"/>
      <c r="L605" s="601"/>
      <c r="M605" s="601"/>
    </row>
    <row r="606" spans="4:13" ht="15">
      <c r="D606" s="733"/>
      <c r="E606" s="733"/>
      <c r="F606" s="733"/>
      <c r="G606" s="733"/>
      <c r="H606" s="733"/>
      <c r="I606" s="601"/>
      <c r="J606" s="601"/>
      <c r="K606" s="601"/>
      <c r="L606" s="601"/>
      <c r="M606" s="601"/>
    </row>
    <row r="607" spans="4:13" ht="15">
      <c r="D607" s="733"/>
      <c r="E607" s="733"/>
      <c r="F607" s="733"/>
      <c r="G607" s="733"/>
      <c r="H607" s="733"/>
      <c r="I607" s="601"/>
      <c r="J607" s="601"/>
      <c r="K607" s="601"/>
      <c r="L607" s="601"/>
      <c r="M607" s="601"/>
    </row>
    <row r="608" spans="4:13" ht="15">
      <c r="D608" s="733"/>
      <c r="E608" s="733"/>
      <c r="F608" s="733"/>
      <c r="G608" s="733"/>
      <c r="H608" s="733"/>
      <c r="I608" s="601"/>
      <c r="J608" s="601"/>
      <c r="K608" s="601"/>
      <c r="L608" s="601"/>
      <c r="M608" s="601"/>
    </row>
    <row r="609" spans="4:13" ht="15">
      <c r="D609" s="733"/>
      <c r="E609" s="733"/>
      <c r="F609" s="733"/>
      <c r="G609" s="733"/>
      <c r="H609" s="733"/>
      <c r="I609" s="601"/>
      <c r="J609" s="601"/>
      <c r="K609" s="601"/>
      <c r="L609" s="601"/>
      <c r="M609" s="601"/>
    </row>
    <row r="610" spans="4:13" ht="15">
      <c r="D610" s="733"/>
      <c r="E610" s="733"/>
      <c r="F610" s="733"/>
      <c r="G610" s="733"/>
      <c r="H610" s="733"/>
      <c r="I610" s="601"/>
      <c r="J610" s="601"/>
      <c r="K610" s="601"/>
      <c r="L610" s="601"/>
      <c r="M610" s="601"/>
    </row>
    <row r="611" spans="4:13" ht="15">
      <c r="D611" s="733"/>
      <c r="E611" s="733"/>
      <c r="F611" s="733"/>
      <c r="G611" s="733"/>
      <c r="H611" s="733"/>
      <c r="I611" s="601"/>
      <c r="J611" s="601"/>
      <c r="K611" s="601"/>
      <c r="L611" s="601"/>
      <c r="M611" s="601"/>
    </row>
    <row r="612" spans="4:13" ht="15">
      <c r="D612" s="733"/>
      <c r="E612" s="733"/>
      <c r="F612" s="733"/>
      <c r="G612" s="733"/>
      <c r="H612" s="733"/>
      <c r="I612" s="601"/>
      <c r="J612" s="601"/>
      <c r="K612" s="601"/>
      <c r="L612" s="601"/>
      <c r="M612" s="601"/>
    </row>
    <row r="613" spans="4:13" ht="15">
      <c r="D613" s="733"/>
      <c r="E613" s="733"/>
      <c r="F613" s="733"/>
      <c r="G613" s="733"/>
      <c r="H613" s="733"/>
      <c r="I613" s="601"/>
      <c r="J613" s="601"/>
      <c r="K613" s="601"/>
      <c r="L613" s="601"/>
      <c r="M613" s="601"/>
    </row>
    <row r="614" spans="4:13" ht="15">
      <c r="D614" s="733"/>
      <c r="E614" s="733"/>
      <c r="F614" s="733"/>
      <c r="G614" s="733"/>
      <c r="H614" s="733"/>
      <c r="I614" s="601"/>
      <c r="J614" s="601"/>
      <c r="K614" s="601"/>
      <c r="L614" s="601"/>
      <c r="M614" s="601"/>
    </row>
    <row r="615" spans="4:13" ht="15">
      <c r="D615" s="733"/>
      <c r="E615" s="733"/>
      <c r="F615" s="733"/>
      <c r="G615" s="733"/>
      <c r="H615" s="733"/>
      <c r="I615" s="601"/>
      <c r="J615" s="601"/>
      <c r="K615" s="601"/>
      <c r="L615" s="601"/>
      <c r="M615" s="601"/>
    </row>
    <row r="616" spans="4:13" ht="15">
      <c r="D616" s="733"/>
      <c r="E616" s="733"/>
      <c r="F616" s="733"/>
      <c r="G616" s="733"/>
      <c r="H616" s="733"/>
      <c r="I616" s="601"/>
      <c r="J616" s="601"/>
      <c r="K616" s="601"/>
      <c r="L616" s="601"/>
      <c r="M616" s="601"/>
    </row>
    <row r="617" spans="4:13" ht="15">
      <c r="D617" s="733"/>
      <c r="E617" s="733"/>
      <c r="F617" s="733"/>
      <c r="G617" s="733"/>
      <c r="H617" s="733"/>
      <c r="I617" s="601"/>
      <c r="J617" s="601"/>
      <c r="K617" s="601"/>
      <c r="L617" s="601"/>
      <c r="M617" s="601"/>
    </row>
    <row r="618" spans="4:13" ht="15">
      <c r="D618" s="733"/>
      <c r="E618" s="733"/>
      <c r="F618" s="733"/>
      <c r="G618" s="733"/>
      <c r="H618" s="733"/>
      <c r="I618" s="601"/>
      <c r="J618" s="601"/>
      <c r="K618" s="601"/>
      <c r="L618" s="601"/>
      <c r="M618" s="601"/>
    </row>
    <row r="619" spans="4:13" ht="15">
      <c r="D619" s="733"/>
      <c r="E619" s="733"/>
      <c r="F619" s="733"/>
      <c r="G619" s="733"/>
      <c r="H619" s="733"/>
      <c r="I619" s="601"/>
      <c r="J619" s="601"/>
      <c r="K619" s="601"/>
      <c r="L619" s="601"/>
      <c r="M619" s="601"/>
    </row>
    <row r="620" spans="4:13" ht="15">
      <c r="D620" s="733"/>
      <c r="E620" s="733"/>
      <c r="F620" s="733"/>
      <c r="G620" s="733"/>
      <c r="H620" s="733"/>
      <c r="I620" s="601"/>
      <c r="J620" s="601"/>
      <c r="K620" s="601"/>
      <c r="L620" s="601"/>
      <c r="M620" s="601"/>
    </row>
    <row r="621" spans="4:13" ht="15">
      <c r="D621" s="733"/>
      <c r="E621" s="733"/>
      <c r="F621" s="733"/>
      <c r="G621" s="733"/>
      <c r="H621" s="733"/>
      <c r="I621" s="601"/>
      <c r="J621" s="601"/>
      <c r="K621" s="601"/>
      <c r="L621" s="601"/>
      <c r="M621" s="601"/>
    </row>
    <row r="622" spans="4:13" ht="15">
      <c r="D622" s="733"/>
      <c r="E622" s="733"/>
      <c r="F622" s="733"/>
      <c r="G622" s="733"/>
      <c r="H622" s="733"/>
      <c r="I622" s="601"/>
      <c r="J622" s="601"/>
      <c r="K622" s="601"/>
      <c r="L622" s="601"/>
      <c r="M622" s="601"/>
    </row>
    <row r="623" spans="4:13" ht="15">
      <c r="D623" s="733"/>
      <c r="E623" s="733"/>
      <c r="F623" s="733"/>
      <c r="G623" s="733"/>
      <c r="H623" s="733"/>
      <c r="I623" s="601"/>
      <c r="J623" s="601"/>
      <c r="K623" s="601"/>
      <c r="L623" s="601"/>
      <c r="M623" s="601"/>
    </row>
    <row r="624" spans="4:13" ht="15">
      <c r="D624" s="733"/>
      <c r="E624" s="733"/>
      <c r="F624" s="733"/>
      <c r="G624" s="733"/>
      <c r="H624" s="733"/>
      <c r="I624" s="601"/>
      <c r="J624" s="601"/>
      <c r="K624" s="601"/>
      <c r="L624" s="601"/>
      <c r="M624" s="601"/>
    </row>
    <row r="625" spans="4:13" ht="15">
      <c r="D625" s="733"/>
      <c r="E625" s="733"/>
      <c r="F625" s="733"/>
      <c r="G625" s="733"/>
      <c r="H625" s="733"/>
      <c r="I625" s="601"/>
      <c r="J625" s="601"/>
      <c r="K625" s="601"/>
      <c r="L625" s="601"/>
      <c r="M625" s="601"/>
    </row>
    <row r="626" spans="4:13" ht="15">
      <c r="D626" s="733"/>
      <c r="E626" s="733"/>
      <c r="F626" s="733"/>
      <c r="G626" s="733"/>
      <c r="H626" s="733"/>
      <c r="I626" s="601"/>
      <c r="J626" s="601"/>
      <c r="K626" s="601"/>
      <c r="L626" s="601"/>
      <c r="M626" s="601"/>
    </row>
    <row r="627" spans="4:13" ht="15">
      <c r="D627" s="733"/>
      <c r="E627" s="733"/>
      <c r="F627" s="733"/>
      <c r="G627" s="733"/>
      <c r="H627" s="733"/>
      <c r="I627" s="601"/>
      <c r="J627" s="601"/>
      <c r="K627" s="601"/>
      <c r="L627" s="601"/>
      <c r="M627" s="601"/>
    </row>
  </sheetData>
  <printOptions horizontalCentered="1" verticalCentered="1"/>
  <pageMargins left="0.75" right="0.75" top="1" bottom="1" header="0.5" footer="0.5"/>
  <pageSetup fitToHeight="1" fitToWidth="1" horizontalDpi="600" verticalDpi="600" orientation="landscape" scale="49" r:id="rId5"/>
  <drawing r:id="rId4"/>
  <legacyDrawing r:id="rId3"/>
  <oleObjects>
    <oleObject progId="Equation.3" shapeId="65003" r:id="rId2"/>
  </oleObjects>
</worksheet>
</file>

<file path=xl/worksheets/sheet8.xml><?xml version="1.0" encoding="utf-8"?>
<worksheet xmlns="http://schemas.openxmlformats.org/spreadsheetml/2006/main" xmlns:r="http://schemas.openxmlformats.org/officeDocument/2006/relationships">
  <dimension ref="A5:BE18"/>
  <sheetViews>
    <sheetView showGridLines="0" zoomScale="75" zoomScaleNormal="75" workbookViewId="0" topLeftCell="A1">
      <selection activeCell="M5" sqref="M5"/>
    </sheetView>
  </sheetViews>
  <sheetFormatPr defaultColWidth="8.88671875" defaultRowHeight="15"/>
  <cols>
    <col min="1" max="1" width="3.5546875" style="601" customWidth="1"/>
    <col min="2" max="4" width="11.5546875" style="0" customWidth="1"/>
    <col min="5" max="5" width="13.6640625" style="0" customWidth="1"/>
    <col min="6" max="6" width="2.5546875" style="601" customWidth="1"/>
    <col min="7" max="9" width="11.5546875" style="0" customWidth="1"/>
    <col min="10" max="10" width="13.6640625" style="0" customWidth="1"/>
    <col min="11" max="57" width="8.88671875" style="601" customWidth="1"/>
  </cols>
  <sheetData>
    <row r="1" s="601" customFormat="1" ht="15"/>
    <row r="2" s="601" customFormat="1" ht="15"/>
    <row r="3" s="601" customFormat="1" ht="15"/>
    <row r="4" s="601" customFormat="1" ht="15"/>
    <row r="5" spans="2:10" ht="36.75" customHeight="1">
      <c r="B5" s="213" t="s">
        <v>308</v>
      </c>
      <c r="C5" s="214"/>
      <c r="D5" s="506" t="s">
        <v>307</v>
      </c>
      <c r="E5" s="213" t="s">
        <v>309</v>
      </c>
      <c r="F5" s="643"/>
      <c r="G5" s="213" t="s">
        <v>309</v>
      </c>
      <c r="H5" s="214"/>
      <c r="I5" s="506" t="s">
        <v>307</v>
      </c>
      <c r="J5" s="213" t="s">
        <v>308</v>
      </c>
    </row>
    <row r="6" spans="1:57" s="212" customFormat="1" ht="29.25" customHeight="1">
      <c r="A6" s="699"/>
      <c r="B6" s="215">
        <v>6210</v>
      </c>
      <c r="C6" s="216">
        <v>0.1</v>
      </c>
      <c r="D6" s="216">
        <v>4</v>
      </c>
      <c r="E6" s="217">
        <f>FV(C6,D6,0,-B6,1)</f>
        <v>9092.061000000003</v>
      </c>
      <c r="F6" s="758"/>
      <c r="G6" s="215">
        <v>0</v>
      </c>
      <c r="H6" s="216">
        <v>0</v>
      </c>
      <c r="I6" s="216">
        <v>0</v>
      </c>
      <c r="J6" s="217">
        <f>PV(H6,I6,0,-G6,1)</f>
        <v>0</v>
      </c>
      <c r="K6" s="699"/>
      <c r="L6" s="699"/>
      <c r="M6" s="699"/>
      <c r="N6" s="699"/>
      <c r="O6" s="699"/>
      <c r="P6" s="699"/>
      <c r="Q6" s="699"/>
      <c r="R6" s="699"/>
      <c r="S6" s="699"/>
      <c r="T6" s="699"/>
      <c r="U6" s="699"/>
      <c r="V6" s="699"/>
      <c r="W6" s="699"/>
      <c r="X6" s="699"/>
      <c r="Y6" s="699"/>
      <c r="Z6" s="699"/>
      <c r="AA6" s="699"/>
      <c r="AB6" s="699"/>
      <c r="AC6" s="699"/>
      <c r="AD6" s="699"/>
      <c r="AE6" s="699"/>
      <c r="AF6" s="699"/>
      <c r="AG6" s="699"/>
      <c r="AH6" s="699"/>
      <c r="AI6" s="699"/>
      <c r="AJ6" s="699"/>
      <c r="AK6" s="699"/>
      <c r="AL6" s="699"/>
      <c r="AM6" s="699"/>
      <c r="AN6" s="699"/>
      <c r="AO6" s="699"/>
      <c r="AP6" s="699"/>
      <c r="AQ6" s="699"/>
      <c r="AR6" s="699"/>
      <c r="AS6" s="699"/>
      <c r="AT6" s="699"/>
      <c r="AU6" s="699"/>
      <c r="AV6" s="699"/>
      <c r="AW6" s="699"/>
      <c r="AX6" s="699"/>
      <c r="AY6" s="699"/>
      <c r="AZ6" s="699"/>
      <c r="BA6" s="699"/>
      <c r="BB6" s="699"/>
      <c r="BC6" s="699"/>
      <c r="BD6" s="699"/>
      <c r="BE6" s="699"/>
    </row>
    <row r="7" spans="1:57" s="212" customFormat="1" ht="29.25" customHeight="1">
      <c r="A7" s="699"/>
      <c r="B7" s="215">
        <v>11300</v>
      </c>
      <c r="C7" s="216">
        <v>0.1</v>
      </c>
      <c r="D7" s="216">
        <v>3</v>
      </c>
      <c r="E7" s="217">
        <f aca="true" t="shared" si="0" ref="E7:E17">FV(C7,D7,0,-B7,1)</f>
        <v>15040.300000000005</v>
      </c>
      <c r="F7" s="758"/>
      <c r="G7" s="215">
        <v>0</v>
      </c>
      <c r="H7" s="216">
        <v>0</v>
      </c>
      <c r="I7" s="216">
        <v>0</v>
      </c>
      <c r="J7" s="217">
        <f aca="true" t="shared" si="1" ref="J7:J17">PV(H7,I7,0,-G7,1)</f>
        <v>0</v>
      </c>
      <c r="K7" s="699"/>
      <c r="L7" s="699"/>
      <c r="M7" s="699"/>
      <c r="N7" s="699"/>
      <c r="O7" s="699"/>
      <c r="P7" s="699"/>
      <c r="Q7" s="699"/>
      <c r="R7" s="699"/>
      <c r="S7" s="699"/>
      <c r="T7" s="699"/>
      <c r="U7" s="699"/>
      <c r="V7" s="699"/>
      <c r="W7" s="699"/>
      <c r="X7" s="699"/>
      <c r="Y7" s="699"/>
      <c r="Z7" s="699"/>
      <c r="AA7" s="699"/>
      <c r="AB7" s="699"/>
      <c r="AC7" s="699"/>
      <c r="AD7" s="699"/>
      <c r="AE7" s="699"/>
      <c r="AF7" s="699"/>
      <c r="AG7" s="699"/>
      <c r="AH7" s="699"/>
      <c r="AI7" s="699"/>
      <c r="AJ7" s="699"/>
      <c r="AK7" s="699"/>
      <c r="AL7" s="699"/>
      <c r="AM7" s="699"/>
      <c r="AN7" s="699"/>
      <c r="AO7" s="699"/>
      <c r="AP7" s="699"/>
      <c r="AQ7" s="699"/>
      <c r="AR7" s="699"/>
      <c r="AS7" s="699"/>
      <c r="AT7" s="699"/>
      <c r="AU7" s="699"/>
      <c r="AV7" s="699"/>
      <c r="AW7" s="699"/>
      <c r="AX7" s="699"/>
      <c r="AY7" s="699"/>
      <c r="AZ7" s="699"/>
      <c r="BA7" s="699"/>
      <c r="BB7" s="699"/>
      <c r="BC7" s="699"/>
      <c r="BD7" s="699"/>
      <c r="BE7" s="699"/>
    </row>
    <row r="8" spans="1:57" s="212" customFormat="1" ht="29.25" customHeight="1">
      <c r="A8" s="699"/>
      <c r="B8" s="215">
        <v>15380</v>
      </c>
      <c r="C8" s="216">
        <v>0.1</v>
      </c>
      <c r="D8" s="216">
        <v>2</v>
      </c>
      <c r="E8" s="217">
        <f t="shared" si="0"/>
        <v>18609.800000000003</v>
      </c>
      <c r="F8" s="758"/>
      <c r="G8" s="215">
        <v>0</v>
      </c>
      <c r="H8" s="216">
        <v>0</v>
      </c>
      <c r="I8" s="216">
        <v>0</v>
      </c>
      <c r="J8" s="217">
        <f t="shared" si="1"/>
        <v>0</v>
      </c>
      <c r="K8" s="699"/>
      <c r="L8" s="699"/>
      <c r="M8" s="699"/>
      <c r="N8" s="699"/>
      <c r="O8" s="699"/>
      <c r="P8" s="699"/>
      <c r="Q8" s="699"/>
      <c r="R8" s="699"/>
      <c r="S8" s="699"/>
      <c r="T8" s="699"/>
      <c r="U8" s="699"/>
      <c r="V8" s="699"/>
      <c r="W8" s="699"/>
      <c r="X8" s="699"/>
      <c r="Y8" s="699"/>
      <c r="Z8" s="699"/>
      <c r="AA8" s="699"/>
      <c r="AB8" s="699"/>
      <c r="AC8" s="699"/>
      <c r="AD8" s="699"/>
      <c r="AE8" s="699"/>
      <c r="AF8" s="699"/>
      <c r="AG8" s="699"/>
      <c r="AH8" s="699"/>
      <c r="AI8" s="699"/>
      <c r="AJ8" s="699"/>
      <c r="AK8" s="699"/>
      <c r="AL8" s="699"/>
      <c r="AM8" s="699"/>
      <c r="AN8" s="699"/>
      <c r="AO8" s="699"/>
      <c r="AP8" s="699"/>
      <c r="AQ8" s="699"/>
      <c r="AR8" s="699"/>
      <c r="AS8" s="699"/>
      <c r="AT8" s="699"/>
      <c r="AU8" s="699"/>
      <c r="AV8" s="699"/>
      <c r="AW8" s="699"/>
      <c r="AX8" s="699"/>
      <c r="AY8" s="699"/>
      <c r="AZ8" s="699"/>
      <c r="BA8" s="699"/>
      <c r="BB8" s="699"/>
      <c r="BC8" s="699"/>
      <c r="BD8" s="699"/>
      <c r="BE8" s="699"/>
    </row>
    <row r="9" spans="1:57" s="212" customFormat="1" ht="29.25" customHeight="1">
      <c r="A9" s="699"/>
      <c r="B9" s="215">
        <v>18680</v>
      </c>
      <c r="C9" s="216">
        <v>0.1</v>
      </c>
      <c r="D9" s="216">
        <v>1</v>
      </c>
      <c r="E9" s="217">
        <f t="shared" si="0"/>
        <v>20548</v>
      </c>
      <c r="F9" s="758"/>
      <c r="G9" s="215">
        <v>0</v>
      </c>
      <c r="H9" s="216">
        <v>0</v>
      </c>
      <c r="I9" s="216">
        <v>0</v>
      </c>
      <c r="J9" s="217">
        <f t="shared" si="1"/>
        <v>0</v>
      </c>
      <c r="K9" s="699"/>
      <c r="L9" s="699"/>
      <c r="M9" s="699"/>
      <c r="N9" s="699"/>
      <c r="O9" s="699"/>
      <c r="P9" s="699"/>
      <c r="Q9" s="699"/>
      <c r="R9" s="699"/>
      <c r="S9" s="699"/>
      <c r="T9" s="699"/>
      <c r="U9" s="699"/>
      <c r="V9" s="699"/>
      <c r="W9" s="699"/>
      <c r="X9" s="699"/>
      <c r="Y9" s="699"/>
      <c r="Z9" s="699"/>
      <c r="AA9" s="699"/>
      <c r="AB9" s="699"/>
      <c r="AC9" s="699"/>
      <c r="AD9" s="699"/>
      <c r="AE9" s="699"/>
      <c r="AF9" s="699"/>
      <c r="AG9" s="699"/>
      <c r="AH9" s="699"/>
      <c r="AI9" s="699"/>
      <c r="AJ9" s="699"/>
      <c r="AK9" s="699"/>
      <c r="AL9" s="699"/>
      <c r="AM9" s="699"/>
      <c r="AN9" s="699"/>
      <c r="AO9" s="699"/>
      <c r="AP9" s="699"/>
      <c r="AQ9" s="699"/>
      <c r="AR9" s="699"/>
      <c r="AS9" s="699"/>
      <c r="AT9" s="699"/>
      <c r="AU9" s="699"/>
      <c r="AV9" s="699"/>
      <c r="AW9" s="699"/>
      <c r="AX9" s="699"/>
      <c r="AY9" s="699"/>
      <c r="AZ9" s="699"/>
      <c r="BA9" s="699"/>
      <c r="BB9" s="699"/>
      <c r="BC9" s="699"/>
      <c r="BD9" s="699"/>
      <c r="BE9" s="699"/>
    </row>
    <row r="10" spans="1:57" s="212" customFormat="1" ht="29.25" customHeight="1">
      <c r="A10" s="699"/>
      <c r="B10" s="215">
        <v>21186</v>
      </c>
      <c r="C10" s="216">
        <v>0.1</v>
      </c>
      <c r="D10" s="216">
        <v>0</v>
      </c>
      <c r="E10" s="217">
        <f t="shared" si="0"/>
        <v>21186</v>
      </c>
      <c r="F10" s="758"/>
      <c r="G10" s="215">
        <v>0</v>
      </c>
      <c r="H10" s="216">
        <v>0</v>
      </c>
      <c r="I10" s="216">
        <v>0</v>
      </c>
      <c r="J10" s="217">
        <f t="shared" si="1"/>
        <v>0</v>
      </c>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699"/>
      <c r="AY10" s="699"/>
      <c r="AZ10" s="699"/>
      <c r="BA10" s="699"/>
      <c r="BB10" s="699"/>
      <c r="BC10" s="699"/>
      <c r="BD10" s="699"/>
      <c r="BE10" s="699"/>
    </row>
    <row r="11" spans="1:57" s="212" customFormat="1" ht="29.25" customHeight="1">
      <c r="A11" s="699"/>
      <c r="B11" s="215">
        <v>0</v>
      </c>
      <c r="C11" s="216">
        <v>0</v>
      </c>
      <c r="D11" s="216">
        <v>0</v>
      </c>
      <c r="E11" s="217">
        <f t="shared" si="0"/>
        <v>0</v>
      </c>
      <c r="F11" s="758"/>
      <c r="G11" s="215">
        <v>0</v>
      </c>
      <c r="H11" s="216">
        <v>0</v>
      </c>
      <c r="I11" s="216">
        <v>0</v>
      </c>
      <c r="J11" s="217">
        <f t="shared" si="1"/>
        <v>0</v>
      </c>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699"/>
      <c r="AY11" s="699"/>
      <c r="AZ11" s="699"/>
      <c r="BA11" s="699"/>
      <c r="BB11" s="699"/>
      <c r="BC11" s="699"/>
      <c r="BD11" s="699"/>
      <c r="BE11" s="699"/>
    </row>
    <row r="12" spans="1:57" s="212" customFormat="1" ht="29.25" customHeight="1">
      <c r="A12" s="699"/>
      <c r="B12" s="215">
        <v>0</v>
      </c>
      <c r="C12" s="216">
        <v>0</v>
      </c>
      <c r="D12" s="216">
        <v>0</v>
      </c>
      <c r="E12" s="217">
        <f t="shared" si="0"/>
        <v>0</v>
      </c>
      <c r="F12" s="758"/>
      <c r="G12" s="215">
        <v>0</v>
      </c>
      <c r="H12" s="216">
        <v>0</v>
      </c>
      <c r="I12" s="216">
        <v>0</v>
      </c>
      <c r="J12" s="217">
        <f t="shared" si="1"/>
        <v>0</v>
      </c>
      <c r="K12" s="699"/>
      <c r="L12" s="699"/>
      <c r="M12" s="699"/>
      <c r="N12" s="699"/>
      <c r="O12" s="699"/>
      <c r="P12" s="699"/>
      <c r="Q12" s="699"/>
      <c r="R12" s="699"/>
      <c r="S12" s="699"/>
      <c r="T12" s="699"/>
      <c r="U12" s="699"/>
      <c r="V12" s="699"/>
      <c r="W12" s="699"/>
      <c r="X12" s="699"/>
      <c r="Y12" s="699"/>
      <c r="Z12" s="699"/>
      <c r="AA12" s="699"/>
      <c r="AB12" s="699"/>
      <c r="AC12" s="699"/>
      <c r="AD12" s="699"/>
      <c r="AE12" s="699"/>
      <c r="AF12" s="699"/>
      <c r="AG12" s="699"/>
      <c r="AH12" s="699"/>
      <c r="AI12" s="699"/>
      <c r="AJ12" s="699"/>
      <c r="AK12" s="699"/>
      <c r="AL12" s="699"/>
      <c r="AM12" s="699"/>
      <c r="AN12" s="699"/>
      <c r="AO12" s="699"/>
      <c r="AP12" s="699"/>
      <c r="AQ12" s="699"/>
      <c r="AR12" s="699"/>
      <c r="AS12" s="699"/>
      <c r="AT12" s="699"/>
      <c r="AU12" s="699"/>
      <c r="AV12" s="699"/>
      <c r="AW12" s="699"/>
      <c r="AX12" s="699"/>
      <c r="AY12" s="699"/>
      <c r="AZ12" s="699"/>
      <c r="BA12" s="699"/>
      <c r="BB12" s="699"/>
      <c r="BC12" s="699"/>
      <c r="BD12" s="699"/>
      <c r="BE12" s="699"/>
    </row>
    <row r="13" spans="1:57" s="212" customFormat="1" ht="29.25" customHeight="1">
      <c r="A13" s="699"/>
      <c r="B13" s="215">
        <v>0</v>
      </c>
      <c r="C13" s="216">
        <v>0</v>
      </c>
      <c r="D13" s="216">
        <v>0</v>
      </c>
      <c r="E13" s="217">
        <f t="shared" si="0"/>
        <v>0</v>
      </c>
      <c r="F13" s="758"/>
      <c r="G13" s="215">
        <v>0</v>
      </c>
      <c r="H13" s="216">
        <v>0</v>
      </c>
      <c r="I13" s="216">
        <v>0</v>
      </c>
      <c r="J13" s="217">
        <f t="shared" si="1"/>
        <v>0</v>
      </c>
      <c r="K13" s="699"/>
      <c r="L13" s="601"/>
      <c r="M13" s="699"/>
      <c r="N13" s="699"/>
      <c r="O13" s="699"/>
      <c r="P13" s="699"/>
      <c r="Q13" s="699"/>
      <c r="R13" s="699"/>
      <c r="S13" s="699"/>
      <c r="T13" s="699"/>
      <c r="U13" s="699"/>
      <c r="V13" s="699"/>
      <c r="W13" s="699"/>
      <c r="X13" s="699"/>
      <c r="Y13" s="699"/>
      <c r="Z13" s="699"/>
      <c r="AA13" s="699"/>
      <c r="AB13" s="699"/>
      <c r="AC13" s="699"/>
      <c r="AD13" s="699"/>
      <c r="AE13" s="699"/>
      <c r="AF13" s="699"/>
      <c r="AG13" s="699"/>
      <c r="AH13" s="699"/>
      <c r="AI13" s="699"/>
      <c r="AJ13" s="699"/>
      <c r="AK13" s="699"/>
      <c r="AL13" s="699"/>
      <c r="AM13" s="699"/>
      <c r="AN13" s="699"/>
      <c r="AO13" s="699"/>
      <c r="AP13" s="699"/>
      <c r="AQ13" s="699"/>
      <c r="AR13" s="699"/>
      <c r="AS13" s="699"/>
      <c r="AT13" s="699"/>
      <c r="AU13" s="699"/>
      <c r="AV13" s="699"/>
      <c r="AW13" s="699"/>
      <c r="AX13" s="699"/>
      <c r="AY13" s="699"/>
      <c r="AZ13" s="699"/>
      <c r="BA13" s="699"/>
      <c r="BB13" s="699"/>
      <c r="BC13" s="699"/>
      <c r="BD13" s="699"/>
      <c r="BE13" s="699"/>
    </row>
    <row r="14" spans="1:57" s="212" customFormat="1" ht="29.25" customHeight="1">
      <c r="A14" s="699"/>
      <c r="B14" s="215">
        <v>0</v>
      </c>
      <c r="C14" s="216">
        <v>0</v>
      </c>
      <c r="D14" s="216">
        <v>0</v>
      </c>
      <c r="E14" s="217">
        <f t="shared" si="0"/>
        <v>0</v>
      </c>
      <c r="F14" s="758"/>
      <c r="G14" s="215">
        <v>0</v>
      </c>
      <c r="H14" s="216">
        <v>0</v>
      </c>
      <c r="I14" s="216">
        <v>0</v>
      </c>
      <c r="J14" s="217">
        <f t="shared" si="1"/>
        <v>0</v>
      </c>
      <c r="K14" s="699"/>
      <c r="L14" s="699"/>
      <c r="M14" s="699"/>
      <c r="N14" s="699"/>
      <c r="O14" s="699"/>
      <c r="P14" s="699"/>
      <c r="Q14" s="699"/>
      <c r="R14" s="699"/>
      <c r="S14" s="699"/>
      <c r="T14" s="699"/>
      <c r="U14" s="699"/>
      <c r="V14" s="699"/>
      <c r="W14" s="699"/>
      <c r="X14" s="699"/>
      <c r="Y14" s="699"/>
      <c r="Z14" s="699"/>
      <c r="AA14" s="699"/>
      <c r="AB14" s="699"/>
      <c r="AC14" s="699"/>
      <c r="AD14" s="699"/>
      <c r="AE14" s="699"/>
      <c r="AF14" s="699"/>
      <c r="AG14" s="699"/>
      <c r="AH14" s="699"/>
      <c r="AI14" s="699"/>
      <c r="AJ14" s="699"/>
      <c r="AK14" s="699"/>
      <c r="AL14" s="699"/>
      <c r="AM14" s="699"/>
      <c r="AN14" s="699"/>
      <c r="AO14" s="699"/>
      <c r="AP14" s="699"/>
      <c r="AQ14" s="699"/>
      <c r="AR14" s="699"/>
      <c r="AS14" s="699"/>
      <c r="AT14" s="699"/>
      <c r="AU14" s="699"/>
      <c r="AV14" s="699"/>
      <c r="AW14" s="699"/>
      <c r="AX14" s="699"/>
      <c r="AY14" s="699"/>
      <c r="AZ14" s="699"/>
      <c r="BA14" s="699"/>
      <c r="BB14" s="699"/>
      <c r="BC14" s="699"/>
      <c r="BD14" s="699"/>
      <c r="BE14" s="699"/>
    </row>
    <row r="15" spans="1:57" s="212" customFormat="1" ht="29.25" customHeight="1">
      <c r="A15" s="699"/>
      <c r="B15" s="215">
        <v>0</v>
      </c>
      <c r="C15" s="216">
        <v>0</v>
      </c>
      <c r="D15" s="216">
        <v>0</v>
      </c>
      <c r="E15" s="217">
        <f t="shared" si="0"/>
        <v>0</v>
      </c>
      <c r="F15" s="758"/>
      <c r="G15" s="215">
        <v>0</v>
      </c>
      <c r="H15" s="216">
        <v>0</v>
      </c>
      <c r="I15" s="216">
        <v>0</v>
      </c>
      <c r="J15" s="217">
        <f t="shared" si="1"/>
        <v>0</v>
      </c>
      <c r="K15" s="699"/>
      <c r="L15" s="699"/>
      <c r="M15" s="699"/>
      <c r="N15" s="699"/>
      <c r="O15" s="699"/>
      <c r="P15" s="699"/>
      <c r="Q15" s="699"/>
      <c r="R15" s="699"/>
      <c r="S15" s="699"/>
      <c r="T15" s="699"/>
      <c r="U15" s="699"/>
      <c r="V15" s="699"/>
      <c r="W15" s="699"/>
      <c r="X15" s="699"/>
      <c r="Y15" s="699"/>
      <c r="Z15" s="699"/>
      <c r="AA15" s="699"/>
      <c r="AB15" s="699"/>
      <c r="AC15" s="699"/>
      <c r="AD15" s="699"/>
      <c r="AE15" s="699"/>
      <c r="AF15" s="699"/>
      <c r="AG15" s="699"/>
      <c r="AH15" s="699"/>
      <c r="AI15" s="699"/>
      <c r="AJ15" s="699"/>
      <c r="AK15" s="699"/>
      <c r="AL15" s="699"/>
      <c r="AM15" s="699"/>
      <c r="AN15" s="699"/>
      <c r="AO15" s="699"/>
      <c r="AP15" s="699"/>
      <c r="AQ15" s="699"/>
      <c r="AR15" s="699"/>
      <c r="AS15" s="699"/>
      <c r="AT15" s="699"/>
      <c r="AU15" s="699"/>
      <c r="AV15" s="699"/>
      <c r="AW15" s="699"/>
      <c r="AX15" s="699"/>
      <c r="AY15" s="699"/>
      <c r="AZ15" s="699"/>
      <c r="BA15" s="699"/>
      <c r="BB15" s="699"/>
      <c r="BC15" s="699"/>
      <c r="BD15" s="699"/>
      <c r="BE15" s="699"/>
    </row>
    <row r="16" spans="1:57" s="212" customFormat="1" ht="29.25" customHeight="1">
      <c r="A16" s="699"/>
      <c r="B16" s="215">
        <v>0</v>
      </c>
      <c r="C16" s="216">
        <v>0</v>
      </c>
      <c r="D16" s="216">
        <v>0</v>
      </c>
      <c r="E16" s="217">
        <f t="shared" si="0"/>
        <v>0</v>
      </c>
      <c r="F16" s="758"/>
      <c r="G16" s="215">
        <v>0</v>
      </c>
      <c r="H16" s="216">
        <v>0</v>
      </c>
      <c r="I16" s="216">
        <v>0</v>
      </c>
      <c r="J16" s="217">
        <f t="shared" si="1"/>
        <v>0</v>
      </c>
      <c r="K16" s="699"/>
      <c r="L16" s="699"/>
      <c r="M16" s="699"/>
      <c r="N16" s="699"/>
      <c r="O16" s="699"/>
      <c r="P16" s="699"/>
      <c r="Q16" s="699"/>
      <c r="R16" s="699"/>
      <c r="S16" s="699"/>
      <c r="T16" s="699"/>
      <c r="U16" s="699"/>
      <c r="V16" s="699"/>
      <c r="W16" s="699"/>
      <c r="X16" s="699"/>
      <c r="Y16" s="699"/>
      <c r="Z16" s="699"/>
      <c r="AA16" s="699"/>
      <c r="AB16" s="699"/>
      <c r="AC16" s="699"/>
      <c r="AD16" s="699"/>
      <c r="AE16" s="699"/>
      <c r="AF16" s="699"/>
      <c r="AG16" s="699"/>
      <c r="AH16" s="699"/>
      <c r="AI16" s="699"/>
      <c r="AJ16" s="699"/>
      <c r="AK16" s="699"/>
      <c r="AL16" s="699"/>
      <c r="AM16" s="699"/>
      <c r="AN16" s="699"/>
      <c r="AO16" s="699"/>
      <c r="AP16" s="699"/>
      <c r="AQ16" s="699"/>
      <c r="AR16" s="699"/>
      <c r="AS16" s="699"/>
      <c r="AT16" s="699"/>
      <c r="AU16" s="699"/>
      <c r="AV16" s="699"/>
      <c r="AW16" s="699"/>
      <c r="AX16" s="699"/>
      <c r="AY16" s="699"/>
      <c r="AZ16" s="699"/>
      <c r="BA16" s="699"/>
      <c r="BB16" s="699"/>
      <c r="BC16" s="699"/>
      <c r="BD16" s="699"/>
      <c r="BE16" s="699"/>
    </row>
    <row r="17" spans="1:57" s="212" customFormat="1" ht="29.25" customHeight="1">
      <c r="A17" s="699"/>
      <c r="B17" s="215">
        <v>0</v>
      </c>
      <c r="C17" s="216">
        <v>0</v>
      </c>
      <c r="D17" s="216">
        <v>0</v>
      </c>
      <c r="E17" s="217">
        <f t="shared" si="0"/>
        <v>0</v>
      </c>
      <c r="F17" s="758"/>
      <c r="G17" s="215">
        <v>0</v>
      </c>
      <c r="H17" s="216">
        <v>0</v>
      </c>
      <c r="I17" s="216">
        <v>0</v>
      </c>
      <c r="J17" s="217">
        <f t="shared" si="1"/>
        <v>0</v>
      </c>
      <c r="K17" s="699"/>
      <c r="L17" s="699"/>
      <c r="M17" s="699"/>
      <c r="N17" s="699"/>
      <c r="O17" s="699"/>
      <c r="P17" s="699"/>
      <c r="Q17" s="699"/>
      <c r="R17" s="699"/>
      <c r="S17" s="699"/>
      <c r="T17" s="699"/>
      <c r="U17" s="699"/>
      <c r="V17" s="699"/>
      <c r="W17" s="699"/>
      <c r="X17" s="699"/>
      <c r="Y17" s="699"/>
      <c r="Z17" s="699"/>
      <c r="AA17" s="699"/>
      <c r="AB17" s="699"/>
      <c r="AC17" s="699"/>
      <c r="AD17" s="699"/>
      <c r="AE17" s="699"/>
      <c r="AF17" s="699"/>
      <c r="AG17" s="699"/>
      <c r="AH17" s="699"/>
      <c r="AI17" s="699"/>
      <c r="AJ17" s="699"/>
      <c r="AK17" s="699"/>
      <c r="AL17" s="699"/>
      <c r="AM17" s="699"/>
      <c r="AN17" s="699"/>
      <c r="AO17" s="699"/>
      <c r="AP17" s="699"/>
      <c r="AQ17" s="699"/>
      <c r="AR17" s="699"/>
      <c r="AS17" s="699"/>
      <c r="AT17" s="699"/>
      <c r="AU17" s="699"/>
      <c r="AV17" s="699"/>
      <c r="AW17" s="699"/>
      <c r="AX17" s="699"/>
      <c r="AY17" s="699"/>
      <c r="AZ17" s="699"/>
      <c r="BA17" s="699"/>
      <c r="BB17" s="699"/>
      <c r="BC17" s="699"/>
      <c r="BD17" s="699"/>
      <c r="BE17" s="699"/>
    </row>
    <row r="18" spans="2:10" s="601" customFormat="1" ht="23.25" customHeight="1">
      <c r="B18" s="902">
        <f>SUM(B6:B17)</f>
        <v>72756</v>
      </c>
      <c r="E18" s="903">
        <f>SUM(E6:E17)</f>
        <v>84476.16100000001</v>
      </c>
      <c r="J18" s="889">
        <f>SUM(J6:J17)</f>
        <v>0</v>
      </c>
    </row>
    <row r="19" s="601" customFormat="1" ht="15"/>
    <row r="20" s="601" customFormat="1" ht="15"/>
    <row r="21" s="601" customFormat="1" ht="15"/>
    <row r="22" s="601" customFormat="1" ht="15"/>
    <row r="23" s="601" customFormat="1" ht="15"/>
    <row r="24" s="601" customFormat="1" ht="15"/>
    <row r="25" s="601" customFormat="1" ht="15"/>
    <row r="26" s="601" customFormat="1" ht="15"/>
    <row r="27" s="601" customFormat="1" ht="15"/>
    <row r="28" s="601" customFormat="1" ht="15"/>
    <row r="29" s="601" customFormat="1" ht="15"/>
    <row r="30" s="601" customFormat="1" ht="15"/>
    <row r="31" s="601" customFormat="1" ht="15"/>
    <row r="32" s="601" customFormat="1" ht="15"/>
    <row r="33" s="601" customFormat="1" ht="15"/>
    <row r="34" s="601" customFormat="1" ht="15"/>
    <row r="35" s="601" customFormat="1" ht="15"/>
    <row r="36" s="601" customFormat="1" ht="15"/>
    <row r="37" s="601" customFormat="1" ht="15"/>
    <row r="38" s="601" customFormat="1" ht="15"/>
    <row r="39" s="601" customFormat="1" ht="15"/>
    <row r="40" s="601" customFormat="1" ht="15"/>
    <row r="41" s="601" customFormat="1" ht="15"/>
    <row r="42" s="601" customFormat="1" ht="15"/>
  </sheetData>
  <printOptions/>
  <pageMargins left="0.75" right="0.75" top="1" bottom="1" header="0.5" footer="0.5"/>
  <pageSetup orientation="portrait" r:id="rId6"/>
  <drawing r:id="rId5"/>
  <legacyDrawing r:id="rId4"/>
  <oleObjects>
    <oleObject progId="Equation.3" shapeId="387144" r:id="rId2"/>
    <oleObject progId="Equation.3" shapeId="417786" r:id="rId3"/>
  </oleObjects>
</worksheet>
</file>

<file path=xl/worksheets/sheet9.xml><?xml version="1.0" encoding="utf-8"?>
<worksheet xmlns="http://schemas.openxmlformats.org/spreadsheetml/2006/main" xmlns:r="http://schemas.openxmlformats.org/officeDocument/2006/relationships">
  <sheetPr>
    <pageSetUpPr fitToPage="1"/>
  </sheetPr>
  <dimension ref="A1:CA650"/>
  <sheetViews>
    <sheetView showGridLines="0" zoomScale="50" zoomScaleNormal="50" workbookViewId="0" topLeftCell="A16">
      <selection activeCell="P21" sqref="P21"/>
    </sheetView>
  </sheetViews>
  <sheetFormatPr defaultColWidth="8.88671875" defaultRowHeight="15"/>
  <cols>
    <col min="1" max="2" width="8.88671875" style="601" customWidth="1"/>
    <col min="3" max="3" width="17.77734375" style="0" customWidth="1"/>
    <col min="4" max="8" width="23.88671875" style="4" customWidth="1"/>
    <col min="9" max="9" width="2.77734375" style="601" customWidth="1"/>
    <col min="10" max="11" width="23.88671875" style="0" customWidth="1"/>
    <col min="12" max="79" width="8.88671875" style="601" customWidth="1"/>
  </cols>
  <sheetData>
    <row r="1" spans="3:11" s="737" customFormat="1" ht="15">
      <c r="C1" s="743"/>
      <c r="D1" s="744"/>
      <c r="E1" s="744"/>
      <c r="F1" s="744"/>
      <c r="G1" s="744"/>
      <c r="H1" s="745"/>
      <c r="I1" s="742"/>
      <c r="J1" s="742"/>
      <c r="K1" s="742"/>
    </row>
    <row r="2" spans="3:11" s="737" customFormat="1" ht="15">
      <c r="C2" s="743"/>
      <c r="D2" s="744"/>
      <c r="E2" s="744"/>
      <c r="F2" s="744"/>
      <c r="G2" s="744"/>
      <c r="H2" s="745"/>
      <c r="I2" s="742"/>
      <c r="J2" s="742"/>
      <c r="K2" s="742"/>
    </row>
    <row r="3" spans="3:11" s="737" customFormat="1" ht="48" customHeight="1">
      <c r="C3" s="673"/>
      <c r="D3" s="762" t="s">
        <v>304</v>
      </c>
      <c r="E3" s="748"/>
      <c r="F3" s="748"/>
      <c r="G3" s="748"/>
      <c r="H3" s="749"/>
      <c r="I3" s="742"/>
      <c r="J3" s="750" t="s">
        <v>0</v>
      </c>
      <c r="K3" s="751"/>
    </row>
    <row r="4" spans="3:11" s="737" customFormat="1" ht="48" customHeight="1" thickBot="1">
      <c r="C4" s="763" t="s">
        <v>339</v>
      </c>
      <c r="D4" s="762"/>
      <c r="E4" s="748"/>
      <c r="F4" s="748"/>
      <c r="G4" s="748"/>
      <c r="H4" s="749"/>
      <c r="I4" s="742"/>
      <c r="J4" s="750"/>
      <c r="K4" s="751"/>
    </row>
    <row r="5" spans="1:79" s="148" customFormat="1" ht="36.75" customHeight="1">
      <c r="A5" s="731"/>
      <c r="B5" s="731"/>
      <c r="C5" s="198" t="s">
        <v>4</v>
      </c>
      <c r="D5" s="199" t="s">
        <v>7</v>
      </c>
      <c r="E5" s="200" t="s">
        <v>8</v>
      </c>
      <c r="F5" s="201" t="s">
        <v>9</v>
      </c>
      <c r="G5" s="202" t="s">
        <v>305</v>
      </c>
      <c r="H5" s="203" t="s">
        <v>14</v>
      </c>
      <c r="I5" s="764"/>
      <c r="J5" s="190"/>
      <c r="K5" s="191"/>
      <c r="L5" s="731"/>
      <c r="M5" s="731"/>
      <c r="N5" s="731"/>
      <c r="O5" s="731"/>
      <c r="P5" s="731"/>
      <c r="Q5" s="731"/>
      <c r="R5" s="731"/>
      <c r="S5" s="731"/>
      <c r="T5" s="731"/>
      <c r="U5" s="731"/>
      <c r="V5" s="731"/>
      <c r="W5" s="731"/>
      <c r="X5" s="731"/>
      <c r="Y5" s="731"/>
      <c r="Z5" s="731"/>
      <c r="AA5" s="731"/>
      <c r="AB5" s="731"/>
      <c r="AC5" s="731"/>
      <c r="AD5" s="731"/>
      <c r="AE5" s="731"/>
      <c r="AF5" s="731"/>
      <c r="AG5" s="731"/>
      <c r="AH5" s="731"/>
      <c r="AI5" s="731"/>
      <c r="AJ5" s="731"/>
      <c r="AK5" s="731"/>
      <c r="AL5" s="731"/>
      <c r="AM5" s="731"/>
      <c r="AN5" s="731"/>
      <c r="AO5" s="731"/>
      <c r="AP5" s="731"/>
      <c r="AQ5" s="731"/>
      <c r="AR5" s="731"/>
      <c r="AS5" s="731"/>
      <c r="AT5" s="731"/>
      <c r="AU5" s="731"/>
      <c r="AV5" s="731"/>
      <c r="AW5" s="731"/>
      <c r="AX5" s="731"/>
      <c r="AY5" s="731"/>
      <c r="AZ5" s="731"/>
      <c r="BA5" s="731"/>
      <c r="BB5" s="731"/>
      <c r="BC5" s="731"/>
      <c r="BD5" s="731"/>
      <c r="BE5" s="731"/>
      <c r="BF5" s="731"/>
      <c r="BG5" s="731"/>
      <c r="BH5" s="731"/>
      <c r="BI5" s="731"/>
      <c r="BJ5" s="731"/>
      <c r="BK5" s="731"/>
      <c r="BL5" s="731"/>
      <c r="BM5" s="731"/>
      <c r="BN5" s="731"/>
      <c r="BO5" s="731"/>
      <c r="BP5" s="731"/>
      <c r="BQ5" s="731"/>
      <c r="BR5" s="731"/>
      <c r="BS5" s="731"/>
      <c r="BT5" s="731"/>
      <c r="BU5" s="731"/>
      <c r="BV5" s="731"/>
      <c r="BW5" s="731"/>
      <c r="BX5" s="731"/>
      <c r="BY5" s="731"/>
      <c r="BZ5" s="731"/>
      <c r="CA5" s="731"/>
    </row>
    <row r="6" spans="3:11" ht="36" customHeight="1" thickBot="1">
      <c r="C6" s="149" t="s">
        <v>298</v>
      </c>
      <c r="D6" s="150" t="s">
        <v>11</v>
      </c>
      <c r="E6" s="151" t="s">
        <v>12</v>
      </c>
      <c r="F6" s="152" t="s">
        <v>13</v>
      </c>
      <c r="G6" s="153" t="s">
        <v>306</v>
      </c>
      <c r="H6" s="154" t="s">
        <v>0</v>
      </c>
      <c r="I6" s="765"/>
      <c r="J6" s="186" t="s">
        <v>282</v>
      </c>
      <c r="K6" s="187" t="s">
        <v>10</v>
      </c>
    </row>
    <row r="7" spans="3:11" ht="41.25" customHeight="1">
      <c r="C7" s="161">
        <v>1</v>
      </c>
      <c r="D7" s="507">
        <v>0</v>
      </c>
      <c r="E7" s="508">
        <v>0</v>
      </c>
      <c r="F7" s="509">
        <v>0</v>
      </c>
      <c r="G7" s="180">
        <f>(D7+4*E7+F7)/6</f>
        <v>0</v>
      </c>
      <c r="H7" s="181">
        <f>POWER((F7-D7),2)/36</f>
        <v>0</v>
      </c>
      <c r="I7" s="766"/>
      <c r="J7" s="192">
        <v>0.1</v>
      </c>
      <c r="K7" s="181">
        <f aca="true" t="shared" si="0" ref="K7:K24">$G$24+NORMSINV(J7)*(SQRT($H$24))</f>
        <v>0</v>
      </c>
    </row>
    <row r="8" spans="3:11" ht="41.25" customHeight="1">
      <c r="C8" s="167">
        <v>2</v>
      </c>
      <c r="D8" s="510">
        <v>0</v>
      </c>
      <c r="E8" s="481">
        <v>0</v>
      </c>
      <c r="F8" s="511">
        <v>0</v>
      </c>
      <c r="G8" s="182">
        <f aca="true" t="shared" si="1" ref="G8:G15">(D8+4*E8+F8)/6</f>
        <v>0</v>
      </c>
      <c r="H8" s="183">
        <f aca="true" t="shared" si="2" ref="H8:H23">POWER((F8-D8),2)/36</f>
        <v>0</v>
      </c>
      <c r="I8" s="766"/>
      <c r="J8" s="193">
        <v>0.15</v>
      </c>
      <c r="K8" s="194">
        <f t="shared" si="0"/>
        <v>0</v>
      </c>
    </row>
    <row r="9" spans="3:11" ht="41.25" customHeight="1">
      <c r="C9" s="167">
        <v>3</v>
      </c>
      <c r="D9" s="510">
        <v>0</v>
      </c>
      <c r="E9" s="481">
        <v>0</v>
      </c>
      <c r="F9" s="511">
        <v>0</v>
      </c>
      <c r="G9" s="182">
        <f t="shared" si="1"/>
        <v>0</v>
      </c>
      <c r="H9" s="183">
        <f t="shared" si="2"/>
        <v>0</v>
      </c>
      <c r="I9" s="766"/>
      <c r="J9" s="193">
        <v>0.2</v>
      </c>
      <c r="K9" s="194">
        <f t="shared" si="0"/>
        <v>0</v>
      </c>
    </row>
    <row r="10" spans="3:11" ht="41.25" customHeight="1">
      <c r="C10" s="167">
        <v>4</v>
      </c>
      <c r="D10" s="510">
        <v>0</v>
      </c>
      <c r="E10" s="481">
        <v>0</v>
      </c>
      <c r="F10" s="511">
        <v>0</v>
      </c>
      <c r="G10" s="182">
        <f t="shared" si="1"/>
        <v>0</v>
      </c>
      <c r="H10" s="183">
        <f t="shared" si="2"/>
        <v>0</v>
      </c>
      <c r="I10" s="766"/>
      <c r="J10" s="193">
        <v>0.25</v>
      </c>
      <c r="K10" s="194">
        <f t="shared" si="0"/>
        <v>0</v>
      </c>
    </row>
    <row r="11" spans="3:11" ht="41.25" customHeight="1">
      <c r="C11" s="167">
        <v>5</v>
      </c>
      <c r="D11" s="510">
        <v>0</v>
      </c>
      <c r="E11" s="481">
        <v>0</v>
      </c>
      <c r="F11" s="511">
        <v>0</v>
      </c>
      <c r="G11" s="182">
        <f t="shared" si="1"/>
        <v>0</v>
      </c>
      <c r="H11" s="183">
        <f t="shared" si="2"/>
        <v>0</v>
      </c>
      <c r="I11" s="766"/>
      <c r="J11" s="193">
        <v>0.3</v>
      </c>
      <c r="K11" s="194">
        <f t="shared" si="0"/>
        <v>0</v>
      </c>
    </row>
    <row r="12" spans="3:11" ht="41.25" customHeight="1">
      <c r="C12" s="167">
        <v>6</v>
      </c>
      <c r="D12" s="510">
        <v>0</v>
      </c>
      <c r="E12" s="481">
        <v>0</v>
      </c>
      <c r="F12" s="511">
        <v>0</v>
      </c>
      <c r="G12" s="182">
        <f t="shared" si="1"/>
        <v>0</v>
      </c>
      <c r="H12" s="183">
        <f t="shared" si="2"/>
        <v>0</v>
      </c>
      <c r="I12" s="766"/>
      <c r="J12" s="193">
        <v>0.35</v>
      </c>
      <c r="K12" s="194">
        <f t="shared" si="0"/>
        <v>0</v>
      </c>
    </row>
    <row r="13" spans="3:11" ht="41.25" customHeight="1">
      <c r="C13" s="167">
        <v>7</v>
      </c>
      <c r="D13" s="510">
        <v>0</v>
      </c>
      <c r="E13" s="481">
        <v>0</v>
      </c>
      <c r="F13" s="511">
        <v>0</v>
      </c>
      <c r="G13" s="182">
        <f t="shared" si="1"/>
        <v>0</v>
      </c>
      <c r="H13" s="183">
        <f t="shared" si="2"/>
        <v>0</v>
      </c>
      <c r="I13" s="766"/>
      <c r="J13" s="193">
        <v>0.4</v>
      </c>
      <c r="K13" s="194">
        <f t="shared" si="0"/>
        <v>0</v>
      </c>
    </row>
    <row r="14" spans="3:11" ht="41.25" customHeight="1">
      <c r="C14" s="167">
        <v>8</v>
      </c>
      <c r="D14" s="510">
        <v>0</v>
      </c>
      <c r="E14" s="481">
        <v>0</v>
      </c>
      <c r="F14" s="511">
        <v>0</v>
      </c>
      <c r="G14" s="182">
        <f t="shared" si="1"/>
        <v>0</v>
      </c>
      <c r="H14" s="183">
        <f t="shared" si="2"/>
        <v>0</v>
      </c>
      <c r="I14" s="766"/>
      <c r="J14" s="193">
        <v>0.45</v>
      </c>
      <c r="K14" s="194">
        <f t="shared" si="0"/>
        <v>0</v>
      </c>
    </row>
    <row r="15" spans="3:11" ht="41.25" customHeight="1">
      <c r="C15" s="167">
        <v>9</v>
      </c>
      <c r="D15" s="510">
        <v>0</v>
      </c>
      <c r="E15" s="481">
        <v>0</v>
      </c>
      <c r="F15" s="511">
        <v>0</v>
      </c>
      <c r="G15" s="182">
        <f t="shared" si="1"/>
        <v>0</v>
      </c>
      <c r="H15" s="183">
        <f t="shared" si="2"/>
        <v>0</v>
      </c>
      <c r="I15" s="766"/>
      <c r="J15" s="193">
        <v>0.5</v>
      </c>
      <c r="K15" s="194">
        <f t="shared" si="0"/>
        <v>0</v>
      </c>
    </row>
    <row r="16" spans="3:11" ht="41.25" customHeight="1">
      <c r="C16" s="167">
        <v>10</v>
      </c>
      <c r="D16" s="510">
        <v>0</v>
      </c>
      <c r="E16" s="481">
        <v>0</v>
      </c>
      <c r="F16" s="511">
        <v>0</v>
      </c>
      <c r="G16" s="182">
        <f>(D16+4*E16+F16)/6</f>
        <v>0</v>
      </c>
      <c r="H16" s="183">
        <f t="shared" si="2"/>
        <v>0</v>
      </c>
      <c r="I16" s="766"/>
      <c r="J16" s="193">
        <v>0.55</v>
      </c>
      <c r="K16" s="194">
        <f t="shared" si="0"/>
        <v>0</v>
      </c>
    </row>
    <row r="17" spans="3:11" ht="41.25" customHeight="1">
      <c r="C17" s="167">
        <v>11</v>
      </c>
      <c r="D17" s="510">
        <v>0</v>
      </c>
      <c r="E17" s="481">
        <v>0</v>
      </c>
      <c r="F17" s="511">
        <v>0</v>
      </c>
      <c r="G17" s="182">
        <f aca="true" t="shared" si="3" ref="G17:G23">(D17+4*E17+F17)/6</f>
        <v>0</v>
      </c>
      <c r="H17" s="183">
        <f t="shared" si="2"/>
        <v>0</v>
      </c>
      <c r="I17" s="766"/>
      <c r="J17" s="193">
        <v>0.6</v>
      </c>
      <c r="K17" s="194">
        <f t="shared" si="0"/>
        <v>0</v>
      </c>
    </row>
    <row r="18" spans="3:11" ht="41.25" customHeight="1">
      <c r="C18" s="167">
        <v>12</v>
      </c>
      <c r="D18" s="510">
        <v>0</v>
      </c>
      <c r="E18" s="481">
        <v>0</v>
      </c>
      <c r="F18" s="511">
        <v>0</v>
      </c>
      <c r="G18" s="182">
        <f t="shared" si="3"/>
        <v>0</v>
      </c>
      <c r="H18" s="183">
        <f t="shared" si="2"/>
        <v>0</v>
      </c>
      <c r="I18" s="766"/>
      <c r="J18" s="193">
        <v>0.65</v>
      </c>
      <c r="K18" s="194">
        <f t="shared" si="0"/>
        <v>0</v>
      </c>
    </row>
    <row r="19" spans="3:11" ht="41.25" customHeight="1">
      <c r="C19" s="167">
        <v>13</v>
      </c>
      <c r="D19" s="510">
        <v>0</v>
      </c>
      <c r="E19" s="481">
        <v>0</v>
      </c>
      <c r="F19" s="511">
        <v>0</v>
      </c>
      <c r="G19" s="182">
        <f t="shared" si="3"/>
        <v>0</v>
      </c>
      <c r="H19" s="183">
        <f t="shared" si="2"/>
        <v>0</v>
      </c>
      <c r="I19" s="766"/>
      <c r="J19" s="193">
        <v>0.7</v>
      </c>
      <c r="K19" s="194">
        <f t="shared" si="0"/>
        <v>0</v>
      </c>
    </row>
    <row r="20" spans="3:11" ht="41.25" customHeight="1">
      <c r="C20" s="167">
        <v>14</v>
      </c>
      <c r="D20" s="510">
        <v>0</v>
      </c>
      <c r="E20" s="481">
        <v>0</v>
      </c>
      <c r="F20" s="511">
        <v>0</v>
      </c>
      <c r="G20" s="182">
        <f t="shared" si="3"/>
        <v>0</v>
      </c>
      <c r="H20" s="183">
        <f t="shared" si="2"/>
        <v>0</v>
      </c>
      <c r="I20" s="766"/>
      <c r="J20" s="193">
        <v>0.75</v>
      </c>
      <c r="K20" s="194">
        <f t="shared" si="0"/>
        <v>0</v>
      </c>
    </row>
    <row r="21" spans="3:11" ht="41.25" customHeight="1">
      <c r="C21" s="167">
        <v>15</v>
      </c>
      <c r="D21" s="510">
        <v>0</v>
      </c>
      <c r="E21" s="481">
        <v>0</v>
      </c>
      <c r="F21" s="511">
        <v>0</v>
      </c>
      <c r="G21" s="182">
        <f t="shared" si="3"/>
        <v>0</v>
      </c>
      <c r="H21" s="183">
        <f t="shared" si="2"/>
        <v>0</v>
      </c>
      <c r="I21" s="766"/>
      <c r="J21" s="193">
        <v>0.8</v>
      </c>
      <c r="K21" s="194">
        <f t="shared" si="0"/>
        <v>0</v>
      </c>
    </row>
    <row r="22" spans="3:11" ht="41.25" customHeight="1">
      <c r="C22" s="167">
        <v>16</v>
      </c>
      <c r="D22" s="510">
        <v>0</v>
      </c>
      <c r="E22" s="481">
        <v>0</v>
      </c>
      <c r="F22" s="511">
        <v>0</v>
      </c>
      <c r="G22" s="182">
        <f t="shared" si="3"/>
        <v>0</v>
      </c>
      <c r="H22" s="183">
        <f t="shared" si="2"/>
        <v>0</v>
      </c>
      <c r="I22" s="766"/>
      <c r="J22" s="193">
        <v>0.85</v>
      </c>
      <c r="K22" s="194">
        <f t="shared" si="0"/>
        <v>0</v>
      </c>
    </row>
    <row r="23" spans="3:11" ht="41.25" customHeight="1" thickBot="1">
      <c r="C23" s="173">
        <v>17</v>
      </c>
      <c r="D23" s="512">
        <v>0</v>
      </c>
      <c r="E23" s="513">
        <v>0</v>
      </c>
      <c r="F23" s="514">
        <v>0</v>
      </c>
      <c r="G23" s="184">
        <f t="shared" si="3"/>
        <v>0</v>
      </c>
      <c r="H23" s="185">
        <f t="shared" si="2"/>
        <v>0</v>
      </c>
      <c r="I23" s="766"/>
      <c r="J23" s="193">
        <v>0.9</v>
      </c>
      <c r="K23" s="194">
        <f t="shared" si="0"/>
        <v>0</v>
      </c>
    </row>
    <row r="24" spans="3:11" ht="41.25" customHeight="1" thickBot="1">
      <c r="C24" s="204" t="s">
        <v>0</v>
      </c>
      <c r="D24" s="205" t="s">
        <v>0</v>
      </c>
      <c r="E24" s="205" t="s">
        <v>0</v>
      </c>
      <c r="F24" s="207" t="s">
        <v>15</v>
      </c>
      <c r="G24" s="196">
        <f>SUM(G7:G23)</f>
        <v>0</v>
      </c>
      <c r="H24" s="197">
        <f>SUM(H7:H23)</f>
        <v>0</v>
      </c>
      <c r="I24" s="767"/>
      <c r="J24" s="195">
        <v>0.95</v>
      </c>
      <c r="K24" s="185">
        <f t="shared" si="0"/>
        <v>0</v>
      </c>
    </row>
    <row r="25" spans="3:11" ht="15">
      <c r="C25" s="46"/>
      <c r="D25" s="735"/>
      <c r="E25" s="735"/>
      <c r="F25" s="735"/>
      <c r="G25" s="735"/>
      <c r="H25" s="735"/>
      <c r="I25" s="46"/>
      <c r="J25" s="46"/>
      <c r="K25" s="46"/>
    </row>
    <row r="26" spans="3:11" ht="15">
      <c r="C26" s="46"/>
      <c r="D26" s="735"/>
      <c r="E26" s="735"/>
      <c r="F26" s="735"/>
      <c r="G26" s="735"/>
      <c r="H26" s="735"/>
      <c r="I26" s="46"/>
      <c r="J26" s="46"/>
      <c r="K26" s="46"/>
    </row>
    <row r="27" spans="3:11" ht="15">
      <c r="C27" s="46"/>
      <c r="D27" s="735"/>
      <c r="E27" s="735"/>
      <c r="F27" s="735"/>
      <c r="G27" s="735"/>
      <c r="H27" s="735"/>
      <c r="I27" s="46"/>
      <c r="J27" s="46"/>
      <c r="K27" s="46"/>
    </row>
    <row r="28" spans="3:11" ht="15">
      <c r="C28" s="601"/>
      <c r="D28" s="733"/>
      <c r="E28" s="733"/>
      <c r="F28" s="733"/>
      <c r="G28" s="733"/>
      <c r="H28" s="733"/>
      <c r="J28" s="601"/>
      <c r="K28" s="601"/>
    </row>
    <row r="29" spans="3:11" ht="15">
      <c r="C29" s="601"/>
      <c r="D29" s="733"/>
      <c r="E29" s="757" t="s">
        <v>0</v>
      </c>
      <c r="F29" s="732"/>
      <c r="G29" s="733"/>
      <c r="H29" s="733"/>
      <c r="J29" s="601"/>
      <c r="K29" s="601"/>
    </row>
    <row r="30" spans="3:11" ht="15">
      <c r="C30" s="601"/>
      <c r="D30" s="733"/>
      <c r="E30" s="733"/>
      <c r="F30" s="733"/>
      <c r="G30" s="733"/>
      <c r="H30" s="733"/>
      <c r="J30" s="601"/>
      <c r="K30" s="601"/>
    </row>
    <row r="31" spans="3:11" ht="15">
      <c r="C31" s="649"/>
      <c r="D31" s="732"/>
      <c r="E31" s="733"/>
      <c r="F31" s="733"/>
      <c r="G31" s="733"/>
      <c r="H31" s="733"/>
      <c r="J31" s="601"/>
      <c r="K31" s="601"/>
    </row>
    <row r="32" spans="3:11" ht="15">
      <c r="C32" s="649"/>
      <c r="D32" s="732"/>
      <c r="E32" s="733"/>
      <c r="F32" s="733"/>
      <c r="G32" s="733"/>
      <c r="H32" s="733"/>
      <c r="J32" s="601"/>
      <c r="K32" s="601"/>
    </row>
    <row r="33" spans="3:8" ht="15">
      <c r="C33" s="649"/>
      <c r="D33" s="732"/>
      <c r="E33" s="733"/>
      <c r="F33" s="733"/>
      <c r="G33" s="733"/>
      <c r="H33" s="733"/>
    </row>
    <row r="34" spans="3:8" ht="15">
      <c r="C34" s="649"/>
      <c r="D34" s="732"/>
      <c r="E34" s="733"/>
      <c r="F34" s="733"/>
      <c r="G34" s="733"/>
      <c r="H34" s="733"/>
    </row>
    <row r="35" spans="3:8" ht="15">
      <c r="C35" s="649"/>
      <c r="D35" s="732"/>
      <c r="E35" s="733"/>
      <c r="F35" s="733"/>
      <c r="G35" s="733"/>
      <c r="H35" s="733"/>
    </row>
    <row r="36" spans="3:8" ht="15">
      <c r="C36" s="649" t="s">
        <v>0</v>
      </c>
      <c r="D36" s="732"/>
      <c r="E36" s="733"/>
      <c r="F36" s="733"/>
      <c r="G36" s="733"/>
      <c r="H36" s="733"/>
    </row>
    <row r="37" spans="3:8" ht="15">
      <c r="C37" s="649"/>
      <c r="D37" s="732"/>
      <c r="E37" s="733"/>
      <c r="F37" s="733"/>
      <c r="G37" s="733"/>
      <c r="H37" s="733"/>
    </row>
    <row r="38" spans="3:8" ht="15">
      <c r="C38" s="649"/>
      <c r="D38" s="732"/>
      <c r="E38" s="733"/>
      <c r="F38" s="733"/>
      <c r="G38" s="733"/>
      <c r="H38" s="733"/>
    </row>
    <row r="39" spans="3:8" ht="15">
      <c r="C39" s="649"/>
      <c r="D39" s="732"/>
      <c r="E39" s="733"/>
      <c r="F39" s="733"/>
      <c r="G39" s="733"/>
      <c r="H39" s="733"/>
    </row>
    <row r="40" spans="3:8" ht="15">
      <c r="C40" s="649"/>
      <c r="D40" s="732"/>
      <c r="E40" s="733"/>
      <c r="F40" s="733"/>
      <c r="G40" s="733"/>
      <c r="H40" s="733"/>
    </row>
    <row r="41" spans="3:8" ht="15">
      <c r="C41" s="649"/>
      <c r="D41" s="732"/>
      <c r="E41" s="733"/>
      <c r="F41" s="733"/>
      <c r="G41" s="733"/>
      <c r="H41" s="733"/>
    </row>
    <row r="42" spans="3:8" ht="15">
      <c r="C42" s="649"/>
      <c r="D42" s="732"/>
      <c r="E42" s="733"/>
      <c r="F42" s="733"/>
      <c r="G42" s="733"/>
      <c r="H42" s="733"/>
    </row>
    <row r="43" spans="3:8" ht="15">
      <c r="C43" s="649"/>
      <c r="D43" s="732"/>
      <c r="E43" s="732"/>
      <c r="F43" s="732"/>
      <c r="G43" s="732"/>
      <c r="H43" s="733"/>
    </row>
    <row r="44" spans="3:8" ht="15">
      <c r="C44" s="649"/>
      <c r="D44" s="732"/>
      <c r="E44" s="732"/>
      <c r="F44" s="732"/>
      <c r="G44" s="732"/>
      <c r="H44" s="733"/>
    </row>
    <row r="45" spans="3:8" ht="15">
      <c r="C45" s="649"/>
      <c r="D45" s="732"/>
      <c r="E45" s="732"/>
      <c r="F45" s="732"/>
      <c r="G45" s="732"/>
      <c r="H45" s="733"/>
    </row>
    <row r="46" spans="3:8" ht="15">
      <c r="C46" s="649"/>
      <c r="D46" s="732"/>
      <c r="E46" s="732"/>
      <c r="F46" s="732"/>
      <c r="G46" s="732"/>
      <c r="H46" s="733"/>
    </row>
    <row r="47" spans="3:8" ht="15">
      <c r="C47" s="649"/>
      <c r="D47" s="732"/>
      <c r="E47" s="732"/>
      <c r="F47" s="732"/>
      <c r="G47" s="732"/>
      <c r="H47" s="733"/>
    </row>
    <row r="48" spans="3:8" ht="15">
      <c r="C48" s="649"/>
      <c r="D48" s="732"/>
      <c r="E48" s="732"/>
      <c r="F48" s="732"/>
      <c r="G48" s="732"/>
      <c r="H48" s="733"/>
    </row>
    <row r="49" spans="3:8" ht="15">
      <c r="C49" s="649"/>
      <c r="D49" s="732"/>
      <c r="E49" s="732"/>
      <c r="F49" s="732"/>
      <c r="G49" s="732"/>
      <c r="H49" s="733"/>
    </row>
    <row r="50" spans="3:8" ht="15">
      <c r="C50" s="649"/>
      <c r="D50" s="732"/>
      <c r="E50" s="732"/>
      <c r="F50" s="732"/>
      <c r="G50" s="732"/>
      <c r="H50" s="733"/>
    </row>
    <row r="51" spans="3:8" ht="15">
      <c r="C51" s="649"/>
      <c r="D51" s="732"/>
      <c r="E51" s="732"/>
      <c r="F51" s="732"/>
      <c r="G51" s="732"/>
      <c r="H51" s="733"/>
    </row>
    <row r="52" spans="3:8" ht="15">
      <c r="C52" s="649"/>
      <c r="D52" s="732"/>
      <c r="E52" s="732"/>
      <c r="F52" s="732"/>
      <c r="G52" s="732"/>
      <c r="H52" s="733"/>
    </row>
    <row r="53" spans="3:8" ht="15">
      <c r="C53" s="649"/>
      <c r="D53" s="732"/>
      <c r="E53" s="732"/>
      <c r="F53" s="732"/>
      <c r="G53" s="732"/>
      <c r="H53" s="733"/>
    </row>
    <row r="54" spans="3:8" ht="15">
      <c r="C54" s="649"/>
      <c r="D54" s="732"/>
      <c r="E54" s="732"/>
      <c r="F54" s="732"/>
      <c r="G54" s="732"/>
      <c r="H54" s="733"/>
    </row>
    <row r="55" spans="3:8" ht="15">
      <c r="C55" s="649"/>
      <c r="D55" s="732"/>
      <c r="E55" s="732"/>
      <c r="F55" s="732"/>
      <c r="G55" s="732"/>
      <c r="H55" s="733"/>
    </row>
    <row r="56" spans="3:8" ht="15">
      <c r="C56" s="649"/>
      <c r="D56" s="732"/>
      <c r="E56" s="732"/>
      <c r="F56" s="732"/>
      <c r="G56" s="732"/>
      <c r="H56" s="733"/>
    </row>
    <row r="57" spans="3:8" ht="15">
      <c r="C57" s="649"/>
      <c r="D57" s="732"/>
      <c r="E57" s="732"/>
      <c r="F57" s="732"/>
      <c r="G57" s="732"/>
      <c r="H57" s="733"/>
    </row>
    <row r="58" spans="3:8" ht="15">
      <c r="C58" s="601"/>
      <c r="D58" s="733"/>
      <c r="E58" s="733"/>
      <c r="F58" s="733"/>
      <c r="G58" s="733"/>
      <c r="H58" s="733"/>
    </row>
    <row r="59" spans="3:8" ht="15">
      <c r="C59" s="601"/>
      <c r="D59" s="733"/>
      <c r="E59" s="733"/>
      <c r="F59" s="733"/>
      <c r="G59" s="733"/>
      <c r="H59" s="733"/>
    </row>
    <row r="60" spans="3:8" ht="15">
      <c r="C60" s="601"/>
      <c r="D60" s="733"/>
      <c r="E60" s="733"/>
      <c r="F60" s="733"/>
      <c r="G60" s="733"/>
      <c r="H60" s="733"/>
    </row>
    <row r="61" spans="3:8" ht="15">
      <c r="C61" s="601"/>
      <c r="D61" s="733"/>
      <c r="E61" s="733"/>
      <c r="F61" s="733"/>
      <c r="G61" s="733"/>
      <c r="H61" s="733"/>
    </row>
    <row r="62" spans="3:8" ht="15">
      <c r="C62" s="601"/>
      <c r="D62" s="733"/>
      <c r="E62" s="733"/>
      <c r="F62" s="733"/>
      <c r="G62" s="733"/>
      <c r="H62" s="733"/>
    </row>
    <row r="63" spans="3:8" ht="15">
      <c r="C63" s="601"/>
      <c r="D63" s="733"/>
      <c r="E63" s="733"/>
      <c r="F63" s="733"/>
      <c r="G63" s="733"/>
      <c r="H63" s="733"/>
    </row>
    <row r="64" spans="3:8" ht="15">
      <c r="C64" s="601"/>
      <c r="D64" s="733"/>
      <c r="E64" s="733"/>
      <c r="F64" s="733"/>
      <c r="G64" s="733"/>
      <c r="H64" s="733"/>
    </row>
    <row r="65" spans="4:8" ht="15">
      <c r="D65" s="733"/>
      <c r="E65" s="733"/>
      <c r="F65" s="733"/>
      <c r="G65" s="733"/>
      <c r="H65" s="733"/>
    </row>
    <row r="66" spans="4:8" ht="15">
      <c r="D66" s="733"/>
      <c r="E66" s="733"/>
      <c r="F66" s="733"/>
      <c r="G66" s="733"/>
      <c r="H66" s="733"/>
    </row>
    <row r="67" spans="4:8" ht="15">
      <c r="D67" s="733"/>
      <c r="E67" s="733"/>
      <c r="F67" s="733"/>
      <c r="G67" s="733"/>
      <c r="H67" s="733"/>
    </row>
    <row r="68" spans="4:8" ht="15">
      <c r="D68" s="733"/>
      <c r="E68" s="733"/>
      <c r="F68" s="733"/>
      <c r="G68" s="733"/>
      <c r="H68" s="733"/>
    </row>
    <row r="69" spans="4:8" ht="15">
      <c r="D69" s="733"/>
      <c r="E69" s="733"/>
      <c r="F69" s="733"/>
      <c r="G69" s="733"/>
      <c r="H69" s="733"/>
    </row>
    <row r="70" spans="4:8" ht="15">
      <c r="D70" s="733"/>
      <c r="E70" s="733"/>
      <c r="F70" s="733"/>
      <c r="G70" s="733"/>
      <c r="H70" s="733"/>
    </row>
    <row r="71" spans="4:8" ht="15">
      <c r="D71" s="733"/>
      <c r="E71" s="733"/>
      <c r="F71" s="733"/>
      <c r="G71" s="733"/>
      <c r="H71" s="733"/>
    </row>
    <row r="72" spans="4:8" ht="15">
      <c r="D72" s="733"/>
      <c r="E72" s="733"/>
      <c r="F72" s="733"/>
      <c r="G72" s="733"/>
      <c r="H72" s="733"/>
    </row>
    <row r="73" spans="4:8" ht="15">
      <c r="D73" s="733"/>
      <c r="E73" s="733"/>
      <c r="F73" s="733"/>
      <c r="G73" s="733"/>
      <c r="H73" s="733"/>
    </row>
    <row r="74" spans="4:8" ht="15">
      <c r="D74" s="733"/>
      <c r="E74" s="733"/>
      <c r="F74" s="733"/>
      <c r="G74" s="733"/>
      <c r="H74" s="733"/>
    </row>
    <row r="75" spans="4:8" ht="15">
      <c r="D75" s="733"/>
      <c r="E75" s="733"/>
      <c r="F75" s="733"/>
      <c r="G75" s="733"/>
      <c r="H75" s="733"/>
    </row>
    <row r="76" spans="4:8" ht="15">
      <c r="D76" s="733"/>
      <c r="E76" s="733"/>
      <c r="F76" s="733"/>
      <c r="G76" s="733"/>
      <c r="H76" s="733"/>
    </row>
    <row r="77" spans="4:8" ht="15">
      <c r="D77" s="733"/>
      <c r="E77" s="733"/>
      <c r="F77" s="733"/>
      <c r="G77" s="733"/>
      <c r="H77" s="733"/>
    </row>
    <row r="78" spans="4:8" ht="15">
      <c r="D78" s="733"/>
      <c r="E78" s="733"/>
      <c r="F78" s="733"/>
      <c r="G78" s="733"/>
      <c r="H78" s="733"/>
    </row>
    <row r="79" spans="4:8" ht="15">
      <c r="D79" s="733"/>
      <c r="E79" s="733"/>
      <c r="F79" s="733"/>
      <c r="G79" s="733"/>
      <c r="H79" s="733"/>
    </row>
    <row r="80" spans="4:8" ht="15">
      <c r="D80" s="733"/>
      <c r="E80" s="733"/>
      <c r="F80" s="733"/>
      <c r="G80" s="733"/>
      <c r="H80" s="733"/>
    </row>
    <row r="81" spans="4:8" ht="15">
      <c r="D81" s="733"/>
      <c r="E81" s="733"/>
      <c r="F81" s="733"/>
      <c r="G81" s="733"/>
      <c r="H81" s="733"/>
    </row>
    <row r="82" spans="4:8" ht="15">
      <c r="D82" s="733"/>
      <c r="E82" s="733"/>
      <c r="F82" s="733"/>
      <c r="G82" s="733"/>
      <c r="H82" s="733"/>
    </row>
    <row r="83" spans="4:8" ht="15">
      <c r="D83" s="733"/>
      <c r="E83" s="733"/>
      <c r="F83" s="733"/>
      <c r="G83" s="733"/>
      <c r="H83" s="733"/>
    </row>
    <row r="84" spans="4:8" ht="15">
      <c r="D84" s="733"/>
      <c r="E84" s="733"/>
      <c r="F84" s="733"/>
      <c r="G84" s="733"/>
      <c r="H84" s="733"/>
    </row>
    <row r="85" spans="4:8" ht="15">
      <c r="D85" s="733"/>
      <c r="E85" s="733"/>
      <c r="F85" s="733"/>
      <c r="G85" s="733"/>
      <c r="H85" s="733"/>
    </row>
    <row r="86" spans="4:8" ht="15">
      <c r="D86" s="733"/>
      <c r="E86" s="733"/>
      <c r="F86" s="733"/>
      <c r="G86" s="733"/>
      <c r="H86" s="733"/>
    </row>
    <row r="87" spans="4:8" ht="15">
      <c r="D87" s="733"/>
      <c r="E87" s="733"/>
      <c r="F87" s="733"/>
      <c r="G87" s="733"/>
      <c r="H87" s="733"/>
    </row>
    <row r="88" spans="4:8" ht="15">
      <c r="D88" s="733"/>
      <c r="E88" s="733"/>
      <c r="F88" s="733"/>
      <c r="G88" s="733"/>
      <c r="H88" s="733"/>
    </row>
    <row r="89" spans="4:8" ht="15">
      <c r="D89" s="733"/>
      <c r="E89" s="733"/>
      <c r="F89" s="733"/>
      <c r="G89" s="733"/>
      <c r="H89" s="733"/>
    </row>
    <row r="90" spans="4:8" ht="15">
      <c r="D90" s="733"/>
      <c r="E90" s="733"/>
      <c r="F90" s="733"/>
      <c r="G90" s="733"/>
      <c r="H90" s="733"/>
    </row>
    <row r="91" spans="4:8" ht="15">
      <c r="D91" s="733"/>
      <c r="E91" s="733"/>
      <c r="F91" s="733"/>
      <c r="G91" s="733"/>
      <c r="H91" s="733"/>
    </row>
    <row r="92" spans="4:8" ht="15">
      <c r="D92" s="733"/>
      <c r="E92" s="733"/>
      <c r="F92" s="733"/>
      <c r="G92" s="733"/>
      <c r="H92" s="733"/>
    </row>
    <row r="93" spans="4:8" ht="15">
      <c r="D93" s="733"/>
      <c r="E93" s="733"/>
      <c r="F93" s="733"/>
      <c r="G93" s="733"/>
      <c r="H93" s="733"/>
    </row>
    <row r="94" spans="4:8" ht="15">
      <c r="D94" s="733"/>
      <c r="E94" s="733"/>
      <c r="F94" s="733"/>
      <c r="G94" s="733"/>
      <c r="H94" s="733"/>
    </row>
    <row r="95" spans="4:8" ht="15">
      <c r="D95" s="733"/>
      <c r="E95" s="733"/>
      <c r="F95" s="733"/>
      <c r="G95" s="733"/>
      <c r="H95" s="733"/>
    </row>
    <row r="96" spans="4:8" ht="15">
      <c r="D96" s="733"/>
      <c r="E96" s="733"/>
      <c r="F96" s="733"/>
      <c r="G96" s="733"/>
      <c r="H96" s="733"/>
    </row>
    <row r="97" spans="4:8" ht="15">
      <c r="D97" s="733"/>
      <c r="E97" s="733"/>
      <c r="F97" s="733"/>
      <c r="G97" s="733"/>
      <c r="H97" s="733"/>
    </row>
    <row r="98" spans="4:8" ht="15">
      <c r="D98" s="733"/>
      <c r="E98" s="733"/>
      <c r="F98" s="733"/>
      <c r="G98" s="733"/>
      <c r="H98" s="733"/>
    </row>
    <row r="99" spans="4:8" ht="15">
      <c r="D99" s="733"/>
      <c r="E99" s="733"/>
      <c r="F99" s="733"/>
      <c r="G99" s="733"/>
      <c r="H99" s="733"/>
    </row>
    <row r="100" spans="4:8" ht="15">
      <c r="D100" s="733"/>
      <c r="E100" s="733"/>
      <c r="F100" s="733"/>
      <c r="G100" s="733"/>
      <c r="H100" s="733"/>
    </row>
    <row r="101" spans="4:8" ht="15">
      <c r="D101" s="733"/>
      <c r="E101" s="733"/>
      <c r="F101" s="733"/>
      <c r="G101" s="733"/>
      <c r="H101" s="733"/>
    </row>
    <row r="102" spans="4:8" ht="15">
      <c r="D102" s="733"/>
      <c r="E102" s="733"/>
      <c r="F102" s="733"/>
      <c r="G102" s="733"/>
      <c r="H102" s="733"/>
    </row>
    <row r="103" spans="4:8" ht="15">
      <c r="D103" s="733"/>
      <c r="E103" s="733"/>
      <c r="F103" s="733"/>
      <c r="G103" s="733"/>
      <c r="H103" s="733"/>
    </row>
    <row r="104" spans="4:8" ht="15">
      <c r="D104" s="733"/>
      <c r="E104" s="733"/>
      <c r="F104" s="733"/>
      <c r="G104" s="733"/>
      <c r="H104" s="733"/>
    </row>
    <row r="105" spans="4:8" ht="15">
      <c r="D105" s="733"/>
      <c r="E105" s="733"/>
      <c r="F105" s="733"/>
      <c r="G105" s="733"/>
      <c r="H105" s="733"/>
    </row>
    <row r="106" spans="4:8" ht="15">
      <c r="D106" s="733"/>
      <c r="E106" s="733"/>
      <c r="F106" s="733"/>
      <c r="G106" s="733"/>
      <c r="H106" s="733"/>
    </row>
    <row r="107" spans="4:8" ht="15">
      <c r="D107" s="733"/>
      <c r="E107" s="733"/>
      <c r="F107" s="733"/>
      <c r="G107" s="733"/>
      <c r="H107" s="733"/>
    </row>
    <row r="108" spans="4:8" ht="15">
      <c r="D108" s="733"/>
      <c r="E108" s="733"/>
      <c r="F108" s="733"/>
      <c r="G108" s="733"/>
      <c r="H108" s="733"/>
    </row>
    <row r="109" spans="4:8" ht="15">
      <c r="D109" s="733"/>
      <c r="E109" s="733"/>
      <c r="F109" s="733"/>
      <c r="G109" s="733"/>
      <c r="H109" s="733"/>
    </row>
    <row r="110" spans="4:8" ht="15">
      <c r="D110" s="733"/>
      <c r="E110" s="733"/>
      <c r="F110" s="733"/>
      <c r="G110" s="733"/>
      <c r="H110" s="733"/>
    </row>
    <row r="111" spans="4:8" ht="15">
      <c r="D111" s="733"/>
      <c r="E111" s="733"/>
      <c r="F111" s="733"/>
      <c r="G111" s="733"/>
      <c r="H111" s="733"/>
    </row>
    <row r="112" spans="4:8" ht="15">
      <c r="D112" s="733"/>
      <c r="E112" s="733"/>
      <c r="F112" s="733"/>
      <c r="G112" s="733"/>
      <c r="H112" s="733"/>
    </row>
    <row r="113" spans="4:8" ht="15">
      <c r="D113" s="733"/>
      <c r="E113" s="733"/>
      <c r="F113" s="733"/>
      <c r="G113" s="733"/>
      <c r="H113" s="733"/>
    </row>
    <row r="114" spans="4:8" ht="15">
      <c r="D114" s="733"/>
      <c r="E114" s="733"/>
      <c r="F114" s="733"/>
      <c r="G114" s="733"/>
      <c r="H114" s="733"/>
    </row>
    <row r="115" spans="4:8" ht="15">
      <c r="D115" s="733"/>
      <c r="E115" s="733"/>
      <c r="F115" s="733"/>
      <c r="G115" s="733"/>
      <c r="H115" s="733"/>
    </row>
    <row r="116" spans="4:8" ht="15">
      <c r="D116" s="733"/>
      <c r="E116" s="733"/>
      <c r="F116" s="733"/>
      <c r="G116" s="733"/>
      <c r="H116" s="733"/>
    </row>
    <row r="117" spans="4:8" ht="15">
      <c r="D117" s="733"/>
      <c r="E117" s="733"/>
      <c r="F117" s="733"/>
      <c r="G117" s="733"/>
      <c r="H117" s="733"/>
    </row>
    <row r="118" spans="4:8" ht="15">
      <c r="D118" s="733"/>
      <c r="E118" s="733"/>
      <c r="F118" s="733"/>
      <c r="G118" s="733"/>
      <c r="H118" s="733"/>
    </row>
    <row r="119" spans="4:8" ht="15">
      <c r="D119" s="733"/>
      <c r="E119" s="733"/>
      <c r="F119" s="733"/>
      <c r="G119" s="733"/>
      <c r="H119" s="733"/>
    </row>
    <row r="120" spans="4:8" ht="15">
      <c r="D120" s="733"/>
      <c r="E120" s="733"/>
      <c r="F120" s="733"/>
      <c r="G120" s="733"/>
      <c r="H120" s="733"/>
    </row>
    <row r="121" spans="4:8" ht="15">
      <c r="D121" s="733"/>
      <c r="E121" s="733"/>
      <c r="F121" s="733"/>
      <c r="G121" s="733"/>
      <c r="H121" s="733"/>
    </row>
    <row r="122" spans="4:8" ht="15">
      <c r="D122" s="733"/>
      <c r="E122" s="733"/>
      <c r="F122" s="733"/>
      <c r="G122" s="733"/>
      <c r="H122" s="733"/>
    </row>
    <row r="123" spans="4:8" ht="15">
      <c r="D123" s="733"/>
      <c r="E123" s="733"/>
      <c r="F123" s="733"/>
      <c r="G123" s="733"/>
      <c r="H123" s="733"/>
    </row>
    <row r="124" spans="4:8" ht="15">
      <c r="D124" s="733"/>
      <c r="E124" s="733"/>
      <c r="F124" s="733"/>
      <c r="G124" s="733"/>
      <c r="H124" s="733"/>
    </row>
    <row r="125" spans="4:8" ht="15">
      <c r="D125" s="733"/>
      <c r="E125" s="733"/>
      <c r="F125" s="733"/>
      <c r="G125" s="733"/>
      <c r="H125" s="733"/>
    </row>
    <row r="126" spans="4:8" ht="15">
      <c r="D126" s="733"/>
      <c r="E126" s="733"/>
      <c r="F126" s="733"/>
      <c r="G126" s="733"/>
      <c r="H126" s="733"/>
    </row>
    <row r="127" spans="4:8" ht="15">
      <c r="D127" s="733"/>
      <c r="E127" s="733"/>
      <c r="F127" s="733"/>
      <c r="G127" s="733"/>
      <c r="H127" s="733"/>
    </row>
    <row r="128" spans="4:8" ht="15">
      <c r="D128" s="733"/>
      <c r="E128" s="733"/>
      <c r="F128" s="733"/>
      <c r="G128" s="733"/>
      <c r="H128" s="733"/>
    </row>
    <row r="129" spans="4:8" ht="15">
      <c r="D129" s="733"/>
      <c r="E129" s="733"/>
      <c r="F129" s="733"/>
      <c r="G129" s="733"/>
      <c r="H129" s="733"/>
    </row>
    <row r="130" spans="4:8" ht="15">
      <c r="D130" s="733"/>
      <c r="E130" s="733"/>
      <c r="F130" s="733"/>
      <c r="G130" s="733"/>
      <c r="H130" s="733"/>
    </row>
    <row r="131" spans="4:8" ht="15">
      <c r="D131" s="733"/>
      <c r="E131" s="733"/>
      <c r="F131" s="733"/>
      <c r="G131" s="733"/>
      <c r="H131" s="733"/>
    </row>
    <row r="132" spans="4:8" ht="15">
      <c r="D132" s="733"/>
      <c r="E132" s="733"/>
      <c r="F132" s="733"/>
      <c r="G132" s="733"/>
      <c r="H132" s="733"/>
    </row>
    <row r="133" spans="4:8" ht="15">
      <c r="D133" s="733"/>
      <c r="E133" s="733"/>
      <c r="F133" s="733"/>
      <c r="G133" s="733"/>
      <c r="H133" s="733"/>
    </row>
    <row r="134" spans="4:8" ht="15">
      <c r="D134" s="733"/>
      <c r="E134" s="733"/>
      <c r="F134" s="733"/>
      <c r="G134" s="733"/>
      <c r="H134" s="733"/>
    </row>
    <row r="135" spans="4:8" ht="15">
      <c r="D135" s="733"/>
      <c r="E135" s="733"/>
      <c r="F135" s="733"/>
      <c r="G135" s="733"/>
      <c r="H135" s="733"/>
    </row>
    <row r="136" spans="4:8" ht="15">
      <c r="D136" s="733"/>
      <c r="E136" s="733"/>
      <c r="F136" s="733"/>
      <c r="G136" s="733"/>
      <c r="H136" s="733"/>
    </row>
    <row r="137" spans="4:8" ht="15">
      <c r="D137" s="733"/>
      <c r="E137" s="733"/>
      <c r="F137" s="733"/>
      <c r="G137" s="733"/>
      <c r="H137" s="733"/>
    </row>
    <row r="138" spans="4:8" ht="15">
      <c r="D138" s="733"/>
      <c r="E138" s="733"/>
      <c r="F138" s="733"/>
      <c r="G138" s="733"/>
      <c r="H138" s="733"/>
    </row>
    <row r="139" spans="4:8" ht="15">
      <c r="D139" s="733"/>
      <c r="E139" s="733"/>
      <c r="F139" s="733"/>
      <c r="G139" s="733"/>
      <c r="H139" s="733"/>
    </row>
    <row r="140" spans="4:8" ht="15">
      <c r="D140" s="733"/>
      <c r="E140" s="733"/>
      <c r="F140" s="733"/>
      <c r="G140" s="733"/>
      <c r="H140" s="733"/>
    </row>
    <row r="141" spans="4:8" ht="15">
      <c r="D141" s="733"/>
      <c r="E141" s="733"/>
      <c r="F141" s="733"/>
      <c r="G141" s="733"/>
      <c r="H141" s="733"/>
    </row>
    <row r="142" spans="4:8" ht="15">
      <c r="D142" s="733"/>
      <c r="E142" s="733"/>
      <c r="F142" s="733"/>
      <c r="G142" s="733"/>
      <c r="H142" s="733"/>
    </row>
    <row r="143" spans="4:8" ht="15">
      <c r="D143" s="733"/>
      <c r="E143" s="733"/>
      <c r="F143" s="733"/>
      <c r="G143" s="733"/>
      <c r="H143" s="733"/>
    </row>
    <row r="144" spans="4:8" ht="15">
      <c r="D144" s="733"/>
      <c r="E144" s="733"/>
      <c r="F144" s="733"/>
      <c r="G144" s="733"/>
      <c r="H144" s="733"/>
    </row>
    <row r="145" spans="4:8" ht="15">
      <c r="D145" s="733"/>
      <c r="E145" s="733"/>
      <c r="F145" s="733"/>
      <c r="G145" s="733"/>
      <c r="H145" s="733"/>
    </row>
    <row r="146" spans="4:8" ht="15">
      <c r="D146" s="733"/>
      <c r="E146" s="733"/>
      <c r="F146" s="733"/>
      <c r="G146" s="733"/>
      <c r="H146" s="733"/>
    </row>
    <row r="147" spans="4:8" ht="15">
      <c r="D147" s="733"/>
      <c r="E147" s="733"/>
      <c r="F147" s="733"/>
      <c r="G147" s="733"/>
      <c r="H147" s="733"/>
    </row>
    <row r="148" spans="4:8" ht="15">
      <c r="D148" s="733"/>
      <c r="E148" s="733"/>
      <c r="F148" s="733"/>
      <c r="G148" s="733"/>
      <c r="H148" s="733"/>
    </row>
    <row r="149" spans="4:8" ht="15">
      <c r="D149" s="733"/>
      <c r="E149" s="733"/>
      <c r="F149" s="733"/>
      <c r="G149" s="733"/>
      <c r="H149" s="733"/>
    </row>
    <row r="150" spans="4:8" ht="15">
      <c r="D150" s="733"/>
      <c r="E150" s="733"/>
      <c r="F150" s="733"/>
      <c r="G150" s="733"/>
      <c r="H150" s="733"/>
    </row>
    <row r="151" spans="4:8" ht="15">
      <c r="D151" s="733"/>
      <c r="E151" s="733"/>
      <c r="F151" s="733"/>
      <c r="G151" s="733"/>
      <c r="H151" s="733"/>
    </row>
    <row r="152" spans="4:8" ht="15">
      <c r="D152" s="733"/>
      <c r="E152" s="733"/>
      <c r="F152" s="733"/>
      <c r="G152" s="733"/>
      <c r="H152" s="733"/>
    </row>
    <row r="153" spans="4:8" ht="15">
      <c r="D153" s="733"/>
      <c r="E153" s="733"/>
      <c r="F153" s="733"/>
      <c r="G153" s="733"/>
      <c r="H153" s="733"/>
    </row>
    <row r="154" spans="4:8" ht="15">
      <c r="D154" s="733"/>
      <c r="E154" s="733"/>
      <c r="F154" s="733"/>
      <c r="G154" s="733"/>
      <c r="H154" s="733"/>
    </row>
    <row r="155" spans="4:8" ht="15">
      <c r="D155" s="733"/>
      <c r="E155" s="733"/>
      <c r="F155" s="733"/>
      <c r="G155" s="733"/>
      <c r="H155" s="733"/>
    </row>
    <row r="156" spans="4:8" ht="15">
      <c r="D156" s="733"/>
      <c r="E156" s="733"/>
      <c r="F156" s="733"/>
      <c r="G156" s="733"/>
      <c r="H156" s="733"/>
    </row>
    <row r="157" spans="4:8" ht="15">
      <c r="D157" s="733"/>
      <c r="E157" s="733"/>
      <c r="F157" s="733"/>
      <c r="G157" s="733"/>
      <c r="H157" s="733"/>
    </row>
    <row r="158" spans="4:8" ht="15">
      <c r="D158" s="733"/>
      <c r="E158" s="733"/>
      <c r="F158" s="733"/>
      <c r="G158" s="733"/>
      <c r="H158" s="733"/>
    </row>
    <row r="159" spans="4:8" ht="15">
      <c r="D159" s="733"/>
      <c r="E159" s="733"/>
      <c r="F159" s="733"/>
      <c r="G159" s="733"/>
      <c r="H159" s="733"/>
    </row>
    <row r="160" spans="4:8" ht="15">
      <c r="D160" s="733"/>
      <c r="E160" s="733"/>
      <c r="F160" s="733"/>
      <c r="G160" s="733"/>
      <c r="H160" s="733"/>
    </row>
    <row r="161" spans="4:8" ht="15">
      <c r="D161" s="733"/>
      <c r="E161" s="733"/>
      <c r="F161" s="733"/>
      <c r="G161" s="733"/>
      <c r="H161" s="733"/>
    </row>
    <row r="162" spans="4:8" ht="15">
      <c r="D162" s="733"/>
      <c r="E162" s="733"/>
      <c r="F162" s="733"/>
      <c r="G162" s="733"/>
      <c r="H162" s="733"/>
    </row>
    <row r="163" spans="4:8" ht="15">
      <c r="D163" s="733"/>
      <c r="E163" s="733"/>
      <c r="F163" s="733"/>
      <c r="G163" s="733"/>
      <c r="H163" s="733"/>
    </row>
    <row r="164" spans="4:8" ht="15">
      <c r="D164" s="733"/>
      <c r="E164" s="733"/>
      <c r="F164" s="733"/>
      <c r="G164" s="733"/>
      <c r="H164" s="733"/>
    </row>
    <row r="165" spans="4:8" ht="15">
      <c r="D165" s="733"/>
      <c r="E165" s="733"/>
      <c r="F165" s="733"/>
      <c r="G165" s="733"/>
      <c r="H165" s="733"/>
    </row>
    <row r="166" spans="4:8" ht="15">
      <c r="D166" s="733"/>
      <c r="E166" s="733"/>
      <c r="F166" s="733"/>
      <c r="G166" s="733"/>
      <c r="H166" s="733"/>
    </row>
    <row r="167" spans="4:8" ht="15">
      <c r="D167" s="733"/>
      <c r="E167" s="733"/>
      <c r="F167" s="733"/>
      <c r="G167" s="733"/>
      <c r="H167" s="733"/>
    </row>
    <row r="168" spans="4:8" ht="15">
      <c r="D168" s="733"/>
      <c r="E168" s="733"/>
      <c r="F168" s="733"/>
      <c r="G168" s="733"/>
      <c r="H168" s="733"/>
    </row>
    <row r="169" spans="4:8" ht="15">
      <c r="D169" s="733"/>
      <c r="E169" s="733"/>
      <c r="F169" s="733"/>
      <c r="G169" s="733"/>
      <c r="H169" s="733"/>
    </row>
    <row r="170" spans="4:8" ht="15">
      <c r="D170" s="733"/>
      <c r="E170" s="733"/>
      <c r="F170" s="733"/>
      <c r="G170" s="733"/>
      <c r="H170" s="733"/>
    </row>
    <row r="171" spans="4:8" ht="15">
      <c r="D171" s="733"/>
      <c r="E171" s="733"/>
      <c r="F171" s="733"/>
      <c r="G171" s="733"/>
      <c r="H171" s="733"/>
    </row>
    <row r="172" spans="4:8" ht="15">
      <c r="D172" s="733"/>
      <c r="E172" s="733"/>
      <c r="F172" s="733"/>
      <c r="G172" s="733"/>
      <c r="H172" s="733"/>
    </row>
    <row r="173" spans="4:8" ht="15">
      <c r="D173" s="733"/>
      <c r="E173" s="733"/>
      <c r="F173" s="733"/>
      <c r="G173" s="733"/>
      <c r="H173" s="733"/>
    </row>
    <row r="174" spans="4:8" ht="15">
      <c r="D174" s="733"/>
      <c r="E174" s="733"/>
      <c r="F174" s="733"/>
      <c r="G174" s="733"/>
      <c r="H174" s="733"/>
    </row>
    <row r="175" spans="4:8" ht="15">
      <c r="D175" s="733"/>
      <c r="E175" s="733"/>
      <c r="F175" s="733"/>
      <c r="G175" s="733"/>
      <c r="H175" s="733"/>
    </row>
    <row r="176" spans="4:8" ht="15">
      <c r="D176" s="733"/>
      <c r="E176" s="733"/>
      <c r="F176" s="733"/>
      <c r="G176" s="733"/>
      <c r="H176" s="733"/>
    </row>
    <row r="177" spans="4:8" ht="15">
      <c r="D177" s="733"/>
      <c r="E177" s="733"/>
      <c r="F177" s="733"/>
      <c r="G177" s="733"/>
      <c r="H177" s="733"/>
    </row>
    <row r="178" spans="4:8" ht="15">
      <c r="D178" s="733"/>
      <c r="E178" s="733"/>
      <c r="F178" s="733"/>
      <c r="G178" s="733"/>
      <c r="H178" s="733"/>
    </row>
    <row r="179" spans="4:8" ht="15">
      <c r="D179" s="733"/>
      <c r="E179" s="733"/>
      <c r="F179" s="733"/>
      <c r="G179" s="733"/>
      <c r="H179" s="733"/>
    </row>
    <row r="180" spans="4:8" ht="15">
      <c r="D180" s="733"/>
      <c r="E180" s="733"/>
      <c r="F180" s="733"/>
      <c r="G180" s="733"/>
      <c r="H180" s="733"/>
    </row>
    <row r="181" spans="4:8" ht="15">
      <c r="D181" s="733"/>
      <c r="E181" s="733"/>
      <c r="F181" s="733"/>
      <c r="G181" s="733"/>
      <c r="H181" s="733"/>
    </row>
    <row r="182" spans="4:8" ht="15">
      <c r="D182" s="733"/>
      <c r="E182" s="733"/>
      <c r="F182" s="733"/>
      <c r="G182" s="733"/>
      <c r="H182" s="733"/>
    </row>
    <row r="183" spans="4:8" ht="15">
      <c r="D183" s="733"/>
      <c r="E183" s="733"/>
      <c r="F183" s="733"/>
      <c r="G183" s="733"/>
      <c r="H183" s="733"/>
    </row>
    <row r="184" spans="4:8" ht="15">
      <c r="D184" s="733"/>
      <c r="E184" s="733"/>
      <c r="F184" s="733"/>
      <c r="G184" s="733"/>
      <c r="H184" s="733"/>
    </row>
    <row r="185" spans="4:8" ht="15">
      <c r="D185" s="733"/>
      <c r="E185" s="733"/>
      <c r="F185" s="733"/>
      <c r="G185" s="733"/>
      <c r="H185" s="733"/>
    </row>
    <row r="186" spans="4:8" ht="15">
      <c r="D186" s="733"/>
      <c r="E186" s="733"/>
      <c r="F186" s="733"/>
      <c r="G186" s="733"/>
      <c r="H186" s="733"/>
    </row>
    <row r="187" spans="4:8" ht="15">
      <c r="D187" s="733"/>
      <c r="E187" s="733"/>
      <c r="F187" s="733"/>
      <c r="G187" s="733"/>
      <c r="H187" s="733"/>
    </row>
    <row r="188" spans="4:8" ht="15">
      <c r="D188" s="733"/>
      <c r="E188" s="733"/>
      <c r="F188" s="733"/>
      <c r="G188" s="733"/>
      <c r="H188" s="733"/>
    </row>
    <row r="189" spans="4:8" ht="15">
      <c r="D189" s="733"/>
      <c r="E189" s="733"/>
      <c r="F189" s="733"/>
      <c r="G189" s="733"/>
      <c r="H189" s="733"/>
    </row>
    <row r="190" spans="4:8" ht="15">
      <c r="D190" s="733"/>
      <c r="E190" s="733"/>
      <c r="F190" s="733"/>
      <c r="G190" s="733"/>
      <c r="H190" s="733"/>
    </row>
    <row r="191" spans="4:8" ht="15">
      <c r="D191" s="733"/>
      <c r="E191" s="733"/>
      <c r="F191" s="733"/>
      <c r="G191" s="733"/>
      <c r="H191" s="733"/>
    </row>
    <row r="192" spans="4:8" ht="15">
      <c r="D192" s="733"/>
      <c r="E192" s="733"/>
      <c r="F192" s="733"/>
      <c r="G192" s="733"/>
      <c r="H192" s="733"/>
    </row>
    <row r="193" spans="4:8" ht="15">
      <c r="D193" s="733"/>
      <c r="E193" s="733"/>
      <c r="F193" s="733"/>
      <c r="G193" s="733"/>
      <c r="H193" s="733"/>
    </row>
    <row r="194" spans="4:8" ht="15">
      <c r="D194" s="733"/>
      <c r="E194" s="733"/>
      <c r="F194" s="733"/>
      <c r="G194" s="733"/>
      <c r="H194" s="733"/>
    </row>
    <row r="195" spans="4:8" ht="15">
      <c r="D195" s="733"/>
      <c r="E195" s="733"/>
      <c r="F195" s="733"/>
      <c r="G195" s="733"/>
      <c r="H195" s="733"/>
    </row>
    <row r="196" spans="4:8" ht="15">
      <c r="D196" s="733"/>
      <c r="E196" s="733"/>
      <c r="F196" s="733"/>
      <c r="G196" s="733"/>
      <c r="H196" s="733"/>
    </row>
    <row r="197" spans="4:8" ht="15">
      <c r="D197" s="733"/>
      <c r="E197" s="733"/>
      <c r="F197" s="733"/>
      <c r="G197" s="733"/>
      <c r="H197" s="733"/>
    </row>
    <row r="198" spans="4:8" ht="15">
      <c r="D198" s="733"/>
      <c r="E198" s="733"/>
      <c r="F198" s="733"/>
      <c r="G198" s="733"/>
      <c r="H198" s="733"/>
    </row>
    <row r="199" spans="4:8" ht="15">
      <c r="D199" s="733"/>
      <c r="E199" s="733"/>
      <c r="F199" s="733"/>
      <c r="G199" s="733"/>
      <c r="H199" s="733"/>
    </row>
    <row r="200" spans="4:8" ht="15">
      <c r="D200" s="733"/>
      <c r="E200" s="733"/>
      <c r="F200" s="733"/>
      <c r="G200" s="733"/>
      <c r="H200" s="733"/>
    </row>
    <row r="201" spans="4:8" ht="15">
      <c r="D201" s="733"/>
      <c r="E201" s="733"/>
      <c r="F201" s="733"/>
      <c r="G201" s="733"/>
      <c r="H201" s="733"/>
    </row>
    <row r="202" spans="4:8" ht="15">
      <c r="D202" s="733"/>
      <c r="E202" s="733"/>
      <c r="F202" s="733"/>
      <c r="G202" s="733"/>
      <c r="H202" s="733"/>
    </row>
    <row r="203" spans="4:8" ht="15">
      <c r="D203" s="733"/>
      <c r="E203" s="733"/>
      <c r="F203" s="733"/>
      <c r="G203" s="733"/>
      <c r="H203" s="733"/>
    </row>
    <row r="204" spans="4:8" ht="15">
      <c r="D204" s="733"/>
      <c r="E204" s="733"/>
      <c r="F204" s="733"/>
      <c r="G204" s="733"/>
      <c r="H204" s="733"/>
    </row>
    <row r="205" spans="4:8" ht="15">
      <c r="D205" s="733"/>
      <c r="E205" s="733"/>
      <c r="F205" s="733"/>
      <c r="G205" s="733"/>
      <c r="H205" s="733"/>
    </row>
    <row r="206" spans="4:8" ht="15">
      <c r="D206" s="733"/>
      <c r="E206" s="733"/>
      <c r="F206" s="733"/>
      <c r="G206" s="733"/>
      <c r="H206" s="733"/>
    </row>
    <row r="207" spans="4:8" ht="15">
      <c r="D207" s="733"/>
      <c r="E207" s="733"/>
      <c r="F207" s="733"/>
      <c r="G207" s="733"/>
      <c r="H207" s="733"/>
    </row>
    <row r="208" spans="4:8" ht="15">
      <c r="D208" s="733"/>
      <c r="E208" s="733"/>
      <c r="F208" s="733"/>
      <c r="G208" s="733"/>
      <c r="H208" s="733"/>
    </row>
    <row r="209" spans="4:8" ht="15">
      <c r="D209" s="733"/>
      <c r="E209" s="733"/>
      <c r="F209" s="733"/>
      <c r="G209" s="733"/>
      <c r="H209" s="733"/>
    </row>
    <row r="210" spans="4:8" ht="15">
      <c r="D210" s="733"/>
      <c r="E210" s="733"/>
      <c r="F210" s="733"/>
      <c r="G210" s="733"/>
      <c r="H210" s="733"/>
    </row>
    <row r="211" spans="4:8" ht="15">
      <c r="D211" s="733"/>
      <c r="E211" s="733"/>
      <c r="F211" s="733"/>
      <c r="G211" s="733"/>
      <c r="H211" s="733"/>
    </row>
    <row r="212" spans="4:8" ht="15">
      <c r="D212" s="733"/>
      <c r="E212" s="733"/>
      <c r="F212" s="733"/>
      <c r="G212" s="733"/>
      <c r="H212" s="733"/>
    </row>
    <row r="213" spans="4:8" ht="15">
      <c r="D213" s="733"/>
      <c r="E213" s="733"/>
      <c r="F213" s="733"/>
      <c r="G213" s="733"/>
      <c r="H213" s="733"/>
    </row>
    <row r="214" spans="4:8" ht="15">
      <c r="D214" s="733"/>
      <c r="E214" s="733"/>
      <c r="F214" s="733"/>
      <c r="G214" s="733"/>
      <c r="H214" s="733"/>
    </row>
    <row r="215" spans="4:8" ht="15">
      <c r="D215" s="733"/>
      <c r="E215" s="733"/>
      <c r="F215" s="733"/>
      <c r="G215" s="733"/>
      <c r="H215" s="733"/>
    </row>
    <row r="216" spans="4:8" ht="15">
      <c r="D216" s="733"/>
      <c r="E216" s="733"/>
      <c r="F216" s="733"/>
      <c r="G216" s="733"/>
      <c r="H216" s="733"/>
    </row>
    <row r="217" spans="4:8" ht="15">
      <c r="D217" s="733"/>
      <c r="E217" s="733"/>
      <c r="F217" s="733"/>
      <c r="G217" s="733"/>
      <c r="H217" s="733"/>
    </row>
    <row r="218" spans="4:8" ht="15">
      <c r="D218" s="733"/>
      <c r="E218" s="733"/>
      <c r="F218" s="733"/>
      <c r="G218" s="733"/>
      <c r="H218" s="733"/>
    </row>
    <row r="219" spans="4:8" ht="15">
      <c r="D219" s="733"/>
      <c r="E219" s="733"/>
      <c r="F219" s="733"/>
      <c r="G219" s="733"/>
      <c r="H219" s="733"/>
    </row>
    <row r="220" spans="4:8" ht="15">
      <c r="D220" s="733"/>
      <c r="E220" s="733"/>
      <c r="F220" s="733"/>
      <c r="G220" s="733"/>
      <c r="H220" s="733"/>
    </row>
    <row r="221" spans="4:8" ht="15">
      <c r="D221" s="733"/>
      <c r="E221" s="733"/>
      <c r="F221" s="733"/>
      <c r="G221" s="733"/>
      <c r="H221" s="733"/>
    </row>
    <row r="222" spans="4:8" ht="15">
      <c r="D222" s="733"/>
      <c r="E222" s="733"/>
      <c r="F222" s="733"/>
      <c r="G222" s="733"/>
      <c r="H222" s="733"/>
    </row>
    <row r="223" spans="4:8" ht="15">
      <c r="D223" s="733"/>
      <c r="E223" s="733"/>
      <c r="F223" s="733"/>
      <c r="G223" s="733"/>
      <c r="H223" s="733"/>
    </row>
    <row r="224" spans="4:8" ht="15">
      <c r="D224" s="733"/>
      <c r="E224" s="733"/>
      <c r="F224" s="733"/>
      <c r="G224" s="733"/>
      <c r="H224" s="733"/>
    </row>
    <row r="225" spans="4:8" ht="15">
      <c r="D225" s="733"/>
      <c r="E225" s="733"/>
      <c r="F225" s="733"/>
      <c r="G225" s="733"/>
      <c r="H225" s="733"/>
    </row>
    <row r="226" spans="4:8" ht="15">
      <c r="D226" s="733"/>
      <c r="E226" s="733"/>
      <c r="F226" s="733"/>
      <c r="G226" s="733"/>
      <c r="H226" s="733"/>
    </row>
    <row r="227" spans="4:8" ht="15">
      <c r="D227" s="733"/>
      <c r="E227" s="733"/>
      <c r="F227" s="733"/>
      <c r="G227" s="733"/>
      <c r="H227" s="733"/>
    </row>
    <row r="228" spans="4:8" ht="15">
      <c r="D228" s="733"/>
      <c r="E228" s="733"/>
      <c r="F228" s="733"/>
      <c r="G228" s="733"/>
      <c r="H228" s="733"/>
    </row>
    <row r="229" spans="4:8" ht="15">
      <c r="D229" s="733"/>
      <c r="E229" s="733"/>
      <c r="F229" s="733"/>
      <c r="G229" s="733"/>
      <c r="H229" s="733"/>
    </row>
    <row r="230" spans="4:8" ht="15">
      <c r="D230" s="733"/>
      <c r="E230" s="733"/>
      <c r="F230" s="733"/>
      <c r="G230" s="733"/>
      <c r="H230" s="733"/>
    </row>
    <row r="231" spans="4:8" ht="15">
      <c r="D231" s="733"/>
      <c r="E231" s="733"/>
      <c r="F231" s="733"/>
      <c r="G231" s="733"/>
      <c r="H231" s="733"/>
    </row>
    <row r="232" spans="4:8" ht="15">
      <c r="D232" s="733"/>
      <c r="E232" s="733"/>
      <c r="F232" s="733"/>
      <c r="G232" s="733"/>
      <c r="H232" s="733"/>
    </row>
    <row r="233" spans="4:8" ht="15">
      <c r="D233" s="733"/>
      <c r="E233" s="733"/>
      <c r="F233" s="733"/>
      <c r="G233" s="733"/>
      <c r="H233" s="733"/>
    </row>
    <row r="234" spans="4:8" ht="15">
      <c r="D234" s="733"/>
      <c r="E234" s="733"/>
      <c r="F234" s="733"/>
      <c r="G234" s="733"/>
      <c r="H234" s="733"/>
    </row>
    <row r="235" spans="4:8" ht="15">
      <c r="D235" s="733"/>
      <c r="E235" s="733"/>
      <c r="F235" s="733"/>
      <c r="G235" s="733"/>
      <c r="H235" s="733"/>
    </row>
    <row r="236" spans="4:8" ht="15">
      <c r="D236" s="733"/>
      <c r="E236" s="733"/>
      <c r="F236" s="733"/>
      <c r="G236" s="733"/>
      <c r="H236" s="733"/>
    </row>
    <row r="237" spans="4:8" ht="15">
      <c r="D237" s="733"/>
      <c r="E237" s="733"/>
      <c r="F237" s="733"/>
      <c r="G237" s="733"/>
      <c r="H237" s="733"/>
    </row>
    <row r="238" spans="4:8" ht="15">
      <c r="D238" s="733"/>
      <c r="E238" s="733"/>
      <c r="F238" s="733"/>
      <c r="G238" s="733"/>
      <c r="H238" s="733"/>
    </row>
    <row r="239" spans="4:8" ht="15">
      <c r="D239" s="733"/>
      <c r="E239" s="733"/>
      <c r="F239" s="733"/>
      <c r="G239" s="733"/>
      <c r="H239" s="733"/>
    </row>
    <row r="240" spans="4:8" ht="15">
      <c r="D240" s="733"/>
      <c r="E240" s="733"/>
      <c r="F240" s="733"/>
      <c r="G240" s="733"/>
      <c r="H240" s="733"/>
    </row>
    <row r="241" spans="4:8" ht="15">
      <c r="D241" s="733"/>
      <c r="E241" s="733"/>
      <c r="F241" s="733"/>
      <c r="G241" s="733"/>
      <c r="H241" s="733"/>
    </row>
    <row r="242" spans="4:8" ht="15">
      <c r="D242" s="733"/>
      <c r="E242" s="733"/>
      <c r="F242" s="733"/>
      <c r="G242" s="733"/>
      <c r="H242" s="733"/>
    </row>
    <row r="243" spans="4:8" ht="15">
      <c r="D243" s="733"/>
      <c r="E243" s="733"/>
      <c r="F243" s="733"/>
      <c r="G243" s="733"/>
      <c r="H243" s="733"/>
    </row>
    <row r="244" spans="4:8" ht="15">
      <c r="D244" s="733"/>
      <c r="E244" s="733"/>
      <c r="F244" s="733"/>
      <c r="G244" s="733"/>
      <c r="H244" s="733"/>
    </row>
    <row r="245" spans="4:8" ht="15">
      <c r="D245" s="733"/>
      <c r="E245" s="733"/>
      <c r="F245" s="733"/>
      <c r="G245" s="733"/>
      <c r="H245" s="733"/>
    </row>
    <row r="246" spans="4:8" ht="15">
      <c r="D246" s="733"/>
      <c r="E246" s="733"/>
      <c r="F246" s="733"/>
      <c r="G246" s="733"/>
      <c r="H246" s="733"/>
    </row>
    <row r="247" spans="4:8" ht="15">
      <c r="D247" s="733"/>
      <c r="E247" s="733"/>
      <c r="F247" s="733"/>
      <c r="G247" s="733"/>
      <c r="H247" s="733"/>
    </row>
    <row r="248" spans="4:8" ht="15">
      <c r="D248" s="733"/>
      <c r="E248" s="733"/>
      <c r="F248" s="733"/>
      <c r="G248" s="733"/>
      <c r="H248" s="733"/>
    </row>
    <row r="249" spans="4:8" ht="15">
      <c r="D249" s="733"/>
      <c r="E249" s="733"/>
      <c r="F249" s="733"/>
      <c r="G249" s="733"/>
      <c r="H249" s="733"/>
    </row>
    <row r="250" spans="4:8" ht="15">
      <c r="D250" s="733"/>
      <c r="E250" s="733"/>
      <c r="F250" s="733"/>
      <c r="G250" s="733"/>
      <c r="H250" s="733"/>
    </row>
    <row r="251" spans="4:8" ht="15">
      <c r="D251" s="733"/>
      <c r="E251" s="733"/>
      <c r="F251" s="733"/>
      <c r="G251" s="733"/>
      <c r="H251" s="733"/>
    </row>
    <row r="252" spans="4:8" ht="15">
      <c r="D252" s="733"/>
      <c r="E252" s="733"/>
      <c r="F252" s="733"/>
      <c r="G252" s="733"/>
      <c r="H252" s="733"/>
    </row>
    <row r="253" spans="4:8" ht="15">
      <c r="D253" s="733"/>
      <c r="E253" s="733"/>
      <c r="F253" s="733"/>
      <c r="G253" s="733"/>
      <c r="H253" s="733"/>
    </row>
    <row r="254" spans="4:8" ht="15">
      <c r="D254" s="733"/>
      <c r="E254" s="733"/>
      <c r="F254" s="733"/>
      <c r="G254" s="733"/>
      <c r="H254" s="733"/>
    </row>
    <row r="255" spans="4:8" ht="15">
      <c r="D255" s="733"/>
      <c r="E255" s="733"/>
      <c r="F255" s="733"/>
      <c r="G255" s="733"/>
      <c r="H255" s="733"/>
    </row>
    <row r="256" spans="4:8" ht="15">
      <c r="D256" s="733"/>
      <c r="E256" s="733"/>
      <c r="F256" s="733"/>
      <c r="G256" s="733"/>
      <c r="H256" s="733"/>
    </row>
    <row r="257" spans="4:8" ht="15">
      <c r="D257" s="733"/>
      <c r="E257" s="733"/>
      <c r="F257" s="733"/>
      <c r="G257" s="733"/>
      <c r="H257" s="733"/>
    </row>
    <row r="258" spans="4:8" ht="15">
      <c r="D258" s="733"/>
      <c r="E258" s="733"/>
      <c r="F258" s="733"/>
      <c r="G258" s="733"/>
      <c r="H258" s="733"/>
    </row>
    <row r="259" spans="4:8" ht="15">
      <c r="D259" s="733"/>
      <c r="E259" s="733"/>
      <c r="F259" s="733"/>
      <c r="G259" s="733"/>
      <c r="H259" s="733"/>
    </row>
    <row r="260" spans="4:8" ht="15">
      <c r="D260" s="733"/>
      <c r="E260" s="733"/>
      <c r="F260" s="733"/>
      <c r="G260" s="733"/>
      <c r="H260" s="733"/>
    </row>
    <row r="261" spans="4:8" ht="15">
      <c r="D261" s="733"/>
      <c r="E261" s="733"/>
      <c r="F261" s="733"/>
      <c r="G261" s="733"/>
      <c r="H261" s="733"/>
    </row>
    <row r="262" spans="4:8" ht="15">
      <c r="D262" s="733"/>
      <c r="E262" s="733"/>
      <c r="F262" s="733"/>
      <c r="G262" s="733"/>
      <c r="H262" s="733"/>
    </row>
    <row r="263" spans="4:8" ht="15">
      <c r="D263" s="733"/>
      <c r="E263" s="733"/>
      <c r="F263" s="733"/>
      <c r="G263" s="733"/>
      <c r="H263" s="733"/>
    </row>
    <row r="264" spans="4:8" ht="15">
      <c r="D264" s="733"/>
      <c r="E264" s="733"/>
      <c r="F264" s="733"/>
      <c r="G264" s="733"/>
      <c r="H264" s="733"/>
    </row>
    <row r="265" spans="4:8" ht="15">
      <c r="D265" s="733"/>
      <c r="E265" s="733"/>
      <c r="F265" s="733"/>
      <c r="G265" s="733"/>
      <c r="H265" s="733"/>
    </row>
    <row r="266" spans="4:8" ht="15">
      <c r="D266" s="733"/>
      <c r="E266" s="733"/>
      <c r="F266" s="733"/>
      <c r="G266" s="733"/>
      <c r="H266" s="733"/>
    </row>
    <row r="267" spans="4:8" ht="15">
      <c r="D267" s="733"/>
      <c r="E267" s="733"/>
      <c r="F267" s="733"/>
      <c r="G267" s="733"/>
      <c r="H267" s="733"/>
    </row>
    <row r="268" spans="4:8" ht="15">
      <c r="D268" s="733"/>
      <c r="E268" s="733"/>
      <c r="F268" s="733"/>
      <c r="G268" s="733"/>
      <c r="H268" s="733"/>
    </row>
    <row r="269" spans="4:8" ht="15">
      <c r="D269" s="733"/>
      <c r="E269" s="733"/>
      <c r="F269" s="733"/>
      <c r="G269" s="733"/>
      <c r="H269" s="733"/>
    </row>
    <row r="270" spans="4:8" ht="15">
      <c r="D270" s="733"/>
      <c r="E270" s="733"/>
      <c r="F270" s="733"/>
      <c r="G270" s="733"/>
      <c r="H270" s="733"/>
    </row>
    <row r="271" spans="4:8" ht="15">
      <c r="D271" s="733"/>
      <c r="E271" s="733"/>
      <c r="F271" s="733"/>
      <c r="G271" s="733"/>
      <c r="H271" s="733"/>
    </row>
    <row r="272" spans="4:8" ht="15">
      <c r="D272" s="733"/>
      <c r="E272" s="733"/>
      <c r="F272" s="733"/>
      <c r="G272" s="733"/>
      <c r="H272" s="733"/>
    </row>
    <row r="273" spans="4:8" ht="15">
      <c r="D273" s="733"/>
      <c r="E273" s="733"/>
      <c r="F273" s="733"/>
      <c r="G273" s="733"/>
      <c r="H273" s="733"/>
    </row>
    <row r="274" spans="4:8" ht="15">
      <c r="D274" s="733"/>
      <c r="E274" s="733"/>
      <c r="F274" s="733"/>
      <c r="G274" s="733"/>
      <c r="H274" s="733"/>
    </row>
    <row r="275" spans="4:8" ht="15">
      <c r="D275" s="733"/>
      <c r="E275" s="733"/>
      <c r="F275" s="733"/>
      <c r="G275" s="733"/>
      <c r="H275" s="733"/>
    </row>
    <row r="276" spans="4:8" ht="15">
      <c r="D276" s="733"/>
      <c r="E276" s="733"/>
      <c r="F276" s="733"/>
      <c r="G276" s="733"/>
      <c r="H276" s="733"/>
    </row>
    <row r="277" spans="4:8" ht="15">
      <c r="D277" s="733"/>
      <c r="E277" s="733"/>
      <c r="F277" s="733"/>
      <c r="G277" s="733"/>
      <c r="H277" s="733"/>
    </row>
    <row r="278" spans="4:8" ht="15">
      <c r="D278" s="733"/>
      <c r="E278" s="733"/>
      <c r="F278" s="733"/>
      <c r="G278" s="733"/>
      <c r="H278" s="733"/>
    </row>
    <row r="279" spans="4:8" ht="15">
      <c r="D279" s="733"/>
      <c r="E279" s="733"/>
      <c r="F279" s="733"/>
      <c r="G279" s="733"/>
      <c r="H279" s="733"/>
    </row>
    <row r="280" spans="4:8" ht="15">
      <c r="D280" s="733"/>
      <c r="E280" s="733"/>
      <c r="F280" s="733"/>
      <c r="G280" s="733"/>
      <c r="H280" s="733"/>
    </row>
    <row r="281" spans="4:8" ht="15">
      <c r="D281" s="733"/>
      <c r="E281" s="733"/>
      <c r="F281" s="733"/>
      <c r="G281" s="733"/>
      <c r="H281" s="733"/>
    </row>
    <row r="282" spans="4:8" ht="15">
      <c r="D282" s="733"/>
      <c r="E282" s="733"/>
      <c r="F282" s="733"/>
      <c r="G282" s="733"/>
      <c r="H282" s="733"/>
    </row>
    <row r="283" spans="4:8" ht="15">
      <c r="D283" s="733"/>
      <c r="E283" s="733"/>
      <c r="F283" s="733"/>
      <c r="G283" s="733"/>
      <c r="H283" s="733"/>
    </row>
    <row r="284" spans="4:8" ht="15">
      <c r="D284" s="733"/>
      <c r="E284" s="733"/>
      <c r="F284" s="733"/>
      <c r="G284" s="733"/>
      <c r="H284" s="733"/>
    </row>
    <row r="285" spans="4:8" ht="15">
      <c r="D285" s="733"/>
      <c r="E285" s="733"/>
      <c r="F285" s="733"/>
      <c r="G285" s="733"/>
      <c r="H285" s="733"/>
    </row>
    <row r="286" spans="4:8" ht="15">
      <c r="D286" s="733"/>
      <c r="E286" s="733"/>
      <c r="F286" s="733"/>
      <c r="G286" s="733"/>
      <c r="H286" s="733"/>
    </row>
    <row r="287" spans="4:8" ht="15">
      <c r="D287" s="733"/>
      <c r="E287" s="733"/>
      <c r="F287" s="733"/>
      <c r="G287" s="733"/>
      <c r="H287" s="733"/>
    </row>
    <row r="288" spans="4:8" ht="15">
      <c r="D288" s="733"/>
      <c r="E288" s="733"/>
      <c r="F288" s="733"/>
      <c r="G288" s="733"/>
      <c r="H288" s="733"/>
    </row>
    <row r="289" spans="4:8" ht="15">
      <c r="D289" s="733"/>
      <c r="E289" s="733"/>
      <c r="F289" s="733"/>
      <c r="G289" s="733"/>
      <c r="H289" s="733"/>
    </row>
    <row r="290" spans="4:8" ht="15">
      <c r="D290" s="733"/>
      <c r="E290" s="733"/>
      <c r="F290" s="733"/>
      <c r="G290" s="733"/>
      <c r="H290" s="733"/>
    </row>
    <row r="291" spans="4:8" ht="15">
      <c r="D291" s="733"/>
      <c r="E291" s="733"/>
      <c r="F291" s="733"/>
      <c r="G291" s="733"/>
      <c r="H291" s="733"/>
    </row>
    <row r="292" spans="4:8" ht="15">
      <c r="D292" s="733"/>
      <c r="E292" s="733"/>
      <c r="F292" s="733"/>
      <c r="G292" s="733"/>
      <c r="H292" s="733"/>
    </row>
    <row r="293" spans="4:8" ht="15">
      <c r="D293" s="733"/>
      <c r="E293" s="733"/>
      <c r="F293" s="733"/>
      <c r="G293" s="733"/>
      <c r="H293" s="733"/>
    </row>
    <row r="294" spans="4:8" ht="15">
      <c r="D294" s="733"/>
      <c r="E294" s="733"/>
      <c r="F294" s="733"/>
      <c r="G294" s="733"/>
      <c r="H294" s="733"/>
    </row>
    <row r="295" spans="4:8" ht="15">
      <c r="D295" s="733"/>
      <c r="E295" s="733"/>
      <c r="F295" s="733"/>
      <c r="G295" s="733"/>
      <c r="H295" s="733"/>
    </row>
    <row r="296" spans="4:8" ht="15">
      <c r="D296" s="733"/>
      <c r="E296" s="733"/>
      <c r="F296" s="733"/>
      <c r="G296" s="733"/>
      <c r="H296" s="733"/>
    </row>
    <row r="297" spans="4:8" ht="15">
      <c r="D297" s="733"/>
      <c r="E297" s="733"/>
      <c r="F297" s="733"/>
      <c r="G297" s="733"/>
      <c r="H297" s="733"/>
    </row>
    <row r="298" spans="4:8" ht="15">
      <c r="D298" s="733"/>
      <c r="E298" s="733"/>
      <c r="F298" s="733"/>
      <c r="G298" s="733"/>
      <c r="H298" s="733"/>
    </row>
    <row r="299" spans="4:8" ht="15">
      <c r="D299" s="733"/>
      <c r="E299" s="733"/>
      <c r="F299" s="733"/>
      <c r="G299" s="733"/>
      <c r="H299" s="733"/>
    </row>
    <row r="300" spans="4:8" ht="15">
      <c r="D300" s="733"/>
      <c r="E300" s="733"/>
      <c r="F300" s="733"/>
      <c r="G300" s="733"/>
      <c r="H300" s="733"/>
    </row>
    <row r="301" spans="4:8" ht="15">
      <c r="D301" s="733"/>
      <c r="E301" s="733"/>
      <c r="F301" s="733"/>
      <c r="G301" s="733"/>
      <c r="H301" s="733"/>
    </row>
    <row r="302" spans="4:8" ht="15">
      <c r="D302" s="733"/>
      <c r="E302" s="733"/>
      <c r="F302" s="733"/>
      <c r="G302" s="733"/>
      <c r="H302" s="733"/>
    </row>
    <row r="303" spans="4:8" ht="15">
      <c r="D303" s="733"/>
      <c r="E303" s="733"/>
      <c r="F303" s="733"/>
      <c r="G303" s="733"/>
      <c r="H303" s="733"/>
    </row>
    <row r="304" spans="4:8" ht="15">
      <c r="D304" s="733"/>
      <c r="E304" s="733"/>
      <c r="F304" s="733"/>
      <c r="G304" s="733"/>
      <c r="H304" s="733"/>
    </row>
    <row r="305" spans="4:8" ht="15">
      <c r="D305" s="733"/>
      <c r="E305" s="733"/>
      <c r="F305" s="733"/>
      <c r="G305" s="733"/>
      <c r="H305" s="733"/>
    </row>
    <row r="306" spans="4:8" ht="15">
      <c r="D306" s="733"/>
      <c r="E306" s="733"/>
      <c r="F306" s="733"/>
      <c r="G306" s="733"/>
      <c r="H306" s="733"/>
    </row>
    <row r="307" spans="4:8" ht="15">
      <c r="D307" s="733"/>
      <c r="E307" s="733"/>
      <c r="F307" s="733"/>
      <c r="G307" s="733"/>
      <c r="H307" s="733"/>
    </row>
    <row r="308" spans="4:8" ht="15">
      <c r="D308" s="733"/>
      <c r="E308" s="733"/>
      <c r="F308" s="733"/>
      <c r="G308" s="733"/>
      <c r="H308" s="733"/>
    </row>
    <row r="309" spans="4:8" ht="15">
      <c r="D309" s="733"/>
      <c r="E309" s="733"/>
      <c r="F309" s="733"/>
      <c r="G309" s="733"/>
      <c r="H309" s="733"/>
    </row>
    <row r="310" spans="4:8" ht="15">
      <c r="D310" s="733"/>
      <c r="E310" s="733"/>
      <c r="F310" s="733"/>
      <c r="G310" s="733"/>
      <c r="H310" s="733"/>
    </row>
    <row r="311" spans="4:8" ht="15">
      <c r="D311" s="733"/>
      <c r="E311" s="733"/>
      <c r="F311" s="733"/>
      <c r="G311" s="733"/>
      <c r="H311" s="733"/>
    </row>
    <row r="312" spans="4:8" ht="15">
      <c r="D312" s="733"/>
      <c r="E312" s="733"/>
      <c r="F312" s="733"/>
      <c r="G312" s="733"/>
      <c r="H312" s="733"/>
    </row>
    <row r="313" spans="4:8" ht="15">
      <c r="D313" s="733"/>
      <c r="E313" s="733"/>
      <c r="F313" s="733"/>
      <c r="G313" s="733"/>
      <c r="H313" s="733"/>
    </row>
    <row r="314" spans="4:8" ht="15">
      <c r="D314" s="733"/>
      <c r="E314" s="733"/>
      <c r="F314" s="733"/>
      <c r="G314" s="733"/>
      <c r="H314" s="733"/>
    </row>
    <row r="315" spans="4:8" ht="15">
      <c r="D315" s="733"/>
      <c r="E315" s="733"/>
      <c r="F315" s="733"/>
      <c r="G315" s="733"/>
      <c r="H315" s="733"/>
    </row>
    <row r="316" spans="4:8" ht="15">
      <c r="D316" s="733"/>
      <c r="E316" s="733"/>
      <c r="F316" s="733"/>
      <c r="G316" s="733"/>
      <c r="H316" s="733"/>
    </row>
    <row r="317" spans="4:8" ht="15">
      <c r="D317" s="733"/>
      <c r="E317" s="733"/>
      <c r="F317" s="733"/>
      <c r="G317" s="733"/>
      <c r="H317" s="733"/>
    </row>
    <row r="318" spans="4:8" ht="15">
      <c r="D318" s="733"/>
      <c r="E318" s="733"/>
      <c r="F318" s="733"/>
      <c r="G318" s="733"/>
      <c r="H318" s="733"/>
    </row>
    <row r="319" spans="4:8" ht="15">
      <c r="D319" s="733"/>
      <c r="E319" s="733"/>
      <c r="F319" s="733"/>
      <c r="G319" s="733"/>
      <c r="H319" s="733"/>
    </row>
    <row r="320" spans="4:8" ht="15">
      <c r="D320" s="733"/>
      <c r="E320" s="733"/>
      <c r="F320" s="733"/>
      <c r="G320" s="733"/>
      <c r="H320" s="733"/>
    </row>
    <row r="321" spans="4:8" ht="15">
      <c r="D321" s="733"/>
      <c r="E321" s="733"/>
      <c r="F321" s="733"/>
      <c r="G321" s="733"/>
      <c r="H321" s="733"/>
    </row>
    <row r="322" spans="4:8" ht="15">
      <c r="D322" s="733"/>
      <c r="E322" s="733"/>
      <c r="F322" s="733"/>
      <c r="G322" s="733"/>
      <c r="H322" s="733"/>
    </row>
    <row r="323" spans="4:8" ht="15">
      <c r="D323" s="733"/>
      <c r="E323" s="733"/>
      <c r="F323" s="733"/>
      <c r="G323" s="733"/>
      <c r="H323" s="733"/>
    </row>
    <row r="324" spans="4:8" ht="15">
      <c r="D324" s="733"/>
      <c r="E324" s="733"/>
      <c r="F324" s="733"/>
      <c r="G324" s="733"/>
      <c r="H324" s="733"/>
    </row>
    <row r="325" spans="4:8" ht="15">
      <c r="D325" s="733"/>
      <c r="E325" s="733"/>
      <c r="F325" s="733"/>
      <c r="G325" s="733"/>
      <c r="H325" s="733"/>
    </row>
    <row r="326" spans="4:8" ht="15">
      <c r="D326" s="733"/>
      <c r="E326" s="733"/>
      <c r="F326" s="733"/>
      <c r="G326" s="733"/>
      <c r="H326" s="733"/>
    </row>
    <row r="327" spans="4:8" ht="15">
      <c r="D327" s="733"/>
      <c r="E327" s="733"/>
      <c r="F327" s="733"/>
      <c r="G327" s="733"/>
      <c r="H327" s="733"/>
    </row>
    <row r="328" spans="4:8" ht="15">
      <c r="D328" s="733"/>
      <c r="E328" s="733"/>
      <c r="F328" s="733"/>
      <c r="G328" s="733"/>
      <c r="H328" s="733"/>
    </row>
    <row r="329" spans="4:8" ht="15">
      <c r="D329" s="733"/>
      <c r="E329" s="733"/>
      <c r="F329" s="733"/>
      <c r="G329" s="733"/>
      <c r="H329" s="733"/>
    </row>
    <row r="330" spans="4:8" ht="15">
      <c r="D330" s="733"/>
      <c r="E330" s="733"/>
      <c r="F330" s="733"/>
      <c r="G330" s="733"/>
      <c r="H330" s="733"/>
    </row>
    <row r="331" spans="4:8" ht="15">
      <c r="D331" s="733"/>
      <c r="E331" s="733"/>
      <c r="F331" s="733"/>
      <c r="G331" s="733"/>
      <c r="H331" s="733"/>
    </row>
    <row r="332" spans="4:8" ht="15">
      <c r="D332" s="733"/>
      <c r="E332" s="733"/>
      <c r="F332" s="733"/>
      <c r="G332" s="733"/>
      <c r="H332" s="733"/>
    </row>
    <row r="333" spans="4:8" ht="15">
      <c r="D333" s="733"/>
      <c r="E333" s="733"/>
      <c r="F333" s="733"/>
      <c r="G333" s="733"/>
      <c r="H333" s="733"/>
    </row>
    <row r="334" spans="4:8" ht="15">
      <c r="D334" s="733"/>
      <c r="E334" s="733"/>
      <c r="F334" s="733"/>
      <c r="G334" s="733"/>
      <c r="H334" s="733"/>
    </row>
    <row r="335" spans="4:8" ht="15">
      <c r="D335" s="733"/>
      <c r="E335" s="733"/>
      <c r="F335" s="733"/>
      <c r="G335" s="733"/>
      <c r="H335" s="733"/>
    </row>
    <row r="336" spans="4:8" ht="15">
      <c r="D336" s="733"/>
      <c r="E336" s="733"/>
      <c r="F336" s="733"/>
      <c r="G336" s="733"/>
      <c r="H336" s="733"/>
    </row>
    <row r="337" spans="4:8" ht="15">
      <c r="D337" s="733"/>
      <c r="E337" s="733"/>
      <c r="F337" s="733"/>
      <c r="G337" s="733"/>
      <c r="H337" s="733"/>
    </row>
    <row r="338" spans="4:8" ht="15">
      <c r="D338" s="733"/>
      <c r="E338" s="733"/>
      <c r="F338" s="733"/>
      <c r="G338" s="733"/>
      <c r="H338" s="733"/>
    </row>
    <row r="339" spans="4:8" ht="15">
      <c r="D339" s="733"/>
      <c r="E339" s="733"/>
      <c r="F339" s="733"/>
      <c r="G339" s="733"/>
      <c r="H339" s="733"/>
    </row>
    <row r="340" spans="4:8" ht="15">
      <c r="D340" s="733"/>
      <c r="E340" s="733"/>
      <c r="F340" s="733"/>
      <c r="G340" s="733"/>
      <c r="H340" s="733"/>
    </row>
    <row r="341" spans="4:8" ht="15">
      <c r="D341" s="733"/>
      <c r="E341" s="733"/>
      <c r="F341" s="733"/>
      <c r="G341" s="733"/>
      <c r="H341" s="733"/>
    </row>
    <row r="342" spans="4:8" ht="15">
      <c r="D342" s="733"/>
      <c r="E342" s="733"/>
      <c r="F342" s="733"/>
      <c r="G342" s="733"/>
      <c r="H342" s="733"/>
    </row>
    <row r="343" spans="4:8" ht="15">
      <c r="D343" s="733"/>
      <c r="E343" s="733"/>
      <c r="F343" s="733"/>
      <c r="G343" s="733"/>
      <c r="H343" s="733"/>
    </row>
    <row r="344" spans="4:8" ht="15">
      <c r="D344" s="733"/>
      <c r="E344" s="733"/>
      <c r="F344" s="733"/>
      <c r="G344" s="733"/>
      <c r="H344" s="733"/>
    </row>
    <row r="345" spans="4:8" ht="15">
      <c r="D345" s="733"/>
      <c r="E345" s="733"/>
      <c r="F345" s="733"/>
      <c r="G345" s="733"/>
      <c r="H345" s="733"/>
    </row>
    <row r="346" spans="4:8" ht="15">
      <c r="D346" s="733"/>
      <c r="E346" s="733"/>
      <c r="F346" s="733"/>
      <c r="G346" s="733"/>
      <c r="H346" s="733"/>
    </row>
    <row r="347" spans="4:8" ht="15">
      <c r="D347" s="733"/>
      <c r="E347" s="733"/>
      <c r="F347" s="733"/>
      <c r="G347" s="733"/>
      <c r="H347" s="733"/>
    </row>
    <row r="348" spans="4:8" ht="15">
      <c r="D348" s="733"/>
      <c r="E348" s="733"/>
      <c r="F348" s="733"/>
      <c r="G348" s="733"/>
      <c r="H348" s="733"/>
    </row>
    <row r="349" spans="4:8" ht="15">
      <c r="D349" s="733"/>
      <c r="E349" s="733"/>
      <c r="F349" s="733"/>
      <c r="G349" s="733"/>
      <c r="H349" s="733"/>
    </row>
    <row r="350" spans="4:8" ht="15">
      <c r="D350" s="733"/>
      <c r="E350" s="733"/>
      <c r="F350" s="733"/>
      <c r="G350" s="733"/>
      <c r="H350" s="733"/>
    </row>
    <row r="351" spans="4:8" ht="15">
      <c r="D351" s="733"/>
      <c r="E351" s="733"/>
      <c r="F351" s="733"/>
      <c r="G351" s="733"/>
      <c r="H351" s="733"/>
    </row>
    <row r="352" spans="4:8" ht="15">
      <c r="D352" s="733"/>
      <c r="E352" s="733"/>
      <c r="F352" s="733"/>
      <c r="G352" s="733"/>
      <c r="H352" s="733"/>
    </row>
    <row r="353" spans="4:8" ht="15">
      <c r="D353" s="733"/>
      <c r="E353" s="733"/>
      <c r="F353" s="733"/>
      <c r="G353" s="733"/>
      <c r="H353" s="733"/>
    </row>
    <row r="354" spans="4:8" ht="15">
      <c r="D354" s="733"/>
      <c r="E354" s="733"/>
      <c r="F354" s="733"/>
      <c r="G354" s="733"/>
      <c r="H354" s="733"/>
    </row>
    <row r="355" spans="4:8" ht="15">
      <c r="D355" s="733"/>
      <c r="E355" s="733"/>
      <c r="F355" s="733"/>
      <c r="G355" s="733"/>
      <c r="H355" s="733"/>
    </row>
    <row r="356" spans="4:8" ht="15">
      <c r="D356" s="733"/>
      <c r="E356" s="733"/>
      <c r="F356" s="733"/>
      <c r="G356" s="733"/>
      <c r="H356" s="733"/>
    </row>
    <row r="357" spans="4:8" ht="15">
      <c r="D357" s="733"/>
      <c r="E357" s="733"/>
      <c r="F357" s="733"/>
      <c r="G357" s="733"/>
      <c r="H357" s="733"/>
    </row>
    <row r="358" spans="4:8" ht="15">
      <c r="D358" s="733"/>
      <c r="E358" s="733"/>
      <c r="F358" s="733"/>
      <c r="G358" s="733"/>
      <c r="H358" s="733"/>
    </row>
    <row r="359" spans="4:8" ht="15">
      <c r="D359" s="733"/>
      <c r="E359" s="733"/>
      <c r="F359" s="733"/>
      <c r="G359" s="733"/>
      <c r="H359" s="733"/>
    </row>
    <row r="360" spans="4:8" ht="15">
      <c r="D360" s="733"/>
      <c r="E360" s="733"/>
      <c r="F360" s="733"/>
      <c r="G360" s="733"/>
      <c r="H360" s="733"/>
    </row>
    <row r="361" spans="4:8" ht="15">
      <c r="D361" s="733"/>
      <c r="E361" s="733"/>
      <c r="F361" s="733"/>
      <c r="G361" s="733"/>
      <c r="H361" s="733"/>
    </row>
    <row r="362" spans="4:8" ht="15">
      <c r="D362" s="733"/>
      <c r="E362" s="733"/>
      <c r="F362" s="733"/>
      <c r="G362" s="733"/>
      <c r="H362" s="733"/>
    </row>
    <row r="363" spans="4:8" ht="15">
      <c r="D363" s="733"/>
      <c r="E363" s="733"/>
      <c r="F363" s="733"/>
      <c r="G363" s="733"/>
      <c r="H363" s="733"/>
    </row>
    <row r="364" spans="4:8" ht="15">
      <c r="D364" s="733"/>
      <c r="E364" s="733"/>
      <c r="F364" s="733"/>
      <c r="G364" s="733"/>
      <c r="H364" s="733"/>
    </row>
    <row r="365" spans="4:8" ht="15">
      <c r="D365" s="733"/>
      <c r="E365" s="733"/>
      <c r="F365" s="733"/>
      <c r="G365" s="733"/>
      <c r="H365" s="733"/>
    </row>
    <row r="366" spans="4:8" ht="15">
      <c r="D366" s="733"/>
      <c r="E366" s="733"/>
      <c r="F366" s="733"/>
      <c r="G366" s="733"/>
      <c r="H366" s="733"/>
    </row>
    <row r="367" spans="4:8" ht="15">
      <c r="D367" s="733"/>
      <c r="E367" s="733"/>
      <c r="F367" s="733"/>
      <c r="G367" s="733"/>
      <c r="H367" s="733"/>
    </row>
    <row r="368" spans="4:8" ht="15">
      <c r="D368" s="733"/>
      <c r="E368" s="733"/>
      <c r="F368" s="733"/>
      <c r="G368" s="733"/>
      <c r="H368" s="733"/>
    </row>
    <row r="369" spans="4:8" ht="15">
      <c r="D369" s="733"/>
      <c r="E369" s="733"/>
      <c r="F369" s="733"/>
      <c r="G369" s="733"/>
      <c r="H369" s="733"/>
    </row>
    <row r="370" spans="4:8" ht="15">
      <c r="D370" s="733"/>
      <c r="E370" s="733"/>
      <c r="F370" s="733"/>
      <c r="G370" s="733"/>
      <c r="H370" s="733"/>
    </row>
    <row r="371" spans="4:8" ht="15">
      <c r="D371" s="733"/>
      <c r="E371" s="733"/>
      <c r="F371" s="733"/>
      <c r="G371" s="733"/>
      <c r="H371" s="733"/>
    </row>
    <row r="372" spans="4:8" ht="15">
      <c r="D372" s="733"/>
      <c r="E372" s="733"/>
      <c r="F372" s="733"/>
      <c r="G372" s="733"/>
      <c r="H372" s="733"/>
    </row>
    <row r="373" spans="4:8" ht="15">
      <c r="D373" s="733"/>
      <c r="E373" s="733"/>
      <c r="F373" s="733"/>
      <c r="G373" s="733"/>
      <c r="H373" s="733"/>
    </row>
    <row r="374" spans="4:8" ht="15">
      <c r="D374" s="733"/>
      <c r="E374" s="733"/>
      <c r="F374" s="733"/>
      <c r="G374" s="733"/>
      <c r="H374" s="733"/>
    </row>
    <row r="375" spans="4:8" ht="15">
      <c r="D375" s="733"/>
      <c r="E375" s="733"/>
      <c r="F375" s="733"/>
      <c r="G375" s="733"/>
      <c r="H375" s="733"/>
    </row>
    <row r="376" spans="4:8" ht="15">
      <c r="D376" s="733"/>
      <c r="E376" s="733"/>
      <c r="F376" s="733"/>
      <c r="G376" s="733"/>
      <c r="H376" s="733"/>
    </row>
    <row r="377" spans="4:8" ht="15">
      <c r="D377" s="733"/>
      <c r="E377" s="733"/>
      <c r="F377" s="733"/>
      <c r="G377" s="733"/>
      <c r="H377" s="733"/>
    </row>
    <row r="378" spans="4:8" ht="15">
      <c r="D378" s="733"/>
      <c r="E378" s="733"/>
      <c r="F378" s="733"/>
      <c r="G378" s="733"/>
      <c r="H378" s="733"/>
    </row>
    <row r="379" spans="4:8" ht="15">
      <c r="D379" s="733"/>
      <c r="E379" s="733"/>
      <c r="F379" s="733"/>
      <c r="G379" s="733"/>
      <c r="H379" s="733"/>
    </row>
    <row r="380" spans="4:8" ht="15">
      <c r="D380" s="733"/>
      <c r="E380" s="733"/>
      <c r="F380" s="733"/>
      <c r="G380" s="733"/>
      <c r="H380" s="733"/>
    </row>
    <row r="381" spans="4:8" ht="15">
      <c r="D381" s="733"/>
      <c r="E381" s="733"/>
      <c r="F381" s="733"/>
      <c r="G381" s="733"/>
      <c r="H381" s="733"/>
    </row>
    <row r="382" spans="4:8" ht="15">
      <c r="D382" s="733"/>
      <c r="E382" s="733"/>
      <c r="F382" s="733"/>
      <c r="G382" s="733"/>
      <c r="H382" s="733"/>
    </row>
    <row r="383" spans="4:8" ht="15">
      <c r="D383" s="733"/>
      <c r="E383" s="733"/>
      <c r="F383" s="733"/>
      <c r="G383" s="733"/>
      <c r="H383" s="733"/>
    </row>
    <row r="384" spans="4:8" ht="15">
      <c r="D384" s="733"/>
      <c r="E384" s="733"/>
      <c r="F384" s="733"/>
      <c r="G384" s="733"/>
      <c r="H384" s="733"/>
    </row>
    <row r="385" spans="4:8" ht="15">
      <c r="D385" s="733"/>
      <c r="E385" s="733"/>
      <c r="F385" s="733"/>
      <c r="G385" s="733"/>
      <c r="H385" s="733"/>
    </row>
    <row r="386" spans="4:8" ht="15">
      <c r="D386" s="733"/>
      <c r="E386" s="733"/>
      <c r="F386" s="733"/>
      <c r="G386" s="733"/>
      <c r="H386" s="733"/>
    </row>
    <row r="387" spans="4:8" ht="15">
      <c r="D387" s="733"/>
      <c r="E387" s="733"/>
      <c r="F387" s="733"/>
      <c r="G387" s="733"/>
      <c r="H387" s="733"/>
    </row>
    <row r="388" spans="4:8" ht="15">
      <c r="D388" s="733"/>
      <c r="E388" s="733"/>
      <c r="F388" s="733"/>
      <c r="G388" s="733"/>
      <c r="H388" s="733"/>
    </row>
    <row r="389" spans="4:8" ht="15">
      <c r="D389" s="733"/>
      <c r="E389" s="733"/>
      <c r="F389" s="733"/>
      <c r="G389" s="733"/>
      <c r="H389" s="733"/>
    </row>
    <row r="390" spans="4:8" ht="15">
      <c r="D390" s="733"/>
      <c r="E390" s="733"/>
      <c r="F390" s="733"/>
      <c r="G390" s="733"/>
      <c r="H390" s="733"/>
    </row>
    <row r="391" spans="4:8" ht="15">
      <c r="D391" s="733"/>
      <c r="E391" s="733"/>
      <c r="F391" s="733"/>
      <c r="G391" s="733"/>
      <c r="H391" s="733"/>
    </row>
    <row r="392" spans="4:8" ht="15">
      <c r="D392" s="733"/>
      <c r="E392" s="733"/>
      <c r="F392" s="733"/>
      <c r="G392" s="733"/>
      <c r="H392" s="733"/>
    </row>
    <row r="393" spans="4:8" ht="15">
      <c r="D393" s="733"/>
      <c r="E393" s="733"/>
      <c r="F393" s="733"/>
      <c r="G393" s="733"/>
      <c r="H393" s="733"/>
    </row>
    <row r="394" spans="4:8" ht="15">
      <c r="D394" s="733"/>
      <c r="E394" s="733"/>
      <c r="F394" s="733"/>
      <c r="G394" s="733"/>
      <c r="H394" s="733"/>
    </row>
    <row r="395" spans="4:8" ht="15">
      <c r="D395" s="733"/>
      <c r="E395" s="733"/>
      <c r="F395" s="733"/>
      <c r="G395" s="733"/>
      <c r="H395" s="733"/>
    </row>
    <row r="396" spans="4:8" ht="15">
      <c r="D396" s="733"/>
      <c r="E396" s="733"/>
      <c r="F396" s="733"/>
      <c r="G396" s="733"/>
      <c r="H396" s="733"/>
    </row>
    <row r="397" spans="4:8" ht="15">
      <c r="D397" s="733"/>
      <c r="E397" s="733"/>
      <c r="F397" s="733"/>
      <c r="G397" s="733"/>
      <c r="H397" s="733"/>
    </row>
    <row r="398" spans="4:8" ht="15">
      <c r="D398" s="733"/>
      <c r="E398" s="733"/>
      <c r="F398" s="733"/>
      <c r="G398" s="733"/>
      <c r="H398" s="733"/>
    </row>
    <row r="399" spans="4:8" ht="15">
      <c r="D399" s="733"/>
      <c r="E399" s="733"/>
      <c r="F399" s="733"/>
      <c r="G399" s="733"/>
      <c r="H399" s="733"/>
    </row>
    <row r="400" spans="4:8" ht="15">
      <c r="D400" s="733"/>
      <c r="E400" s="733"/>
      <c r="F400" s="733"/>
      <c r="G400" s="733"/>
      <c r="H400" s="733"/>
    </row>
    <row r="401" spans="4:8" ht="15">
      <c r="D401" s="733"/>
      <c r="E401" s="733"/>
      <c r="F401" s="733"/>
      <c r="G401" s="733"/>
      <c r="H401" s="733"/>
    </row>
    <row r="402" spans="4:8" ht="15">
      <c r="D402" s="733"/>
      <c r="E402" s="733"/>
      <c r="F402" s="733"/>
      <c r="G402" s="733"/>
      <c r="H402" s="733"/>
    </row>
    <row r="403" spans="4:8" ht="15">
      <c r="D403" s="733"/>
      <c r="E403" s="733"/>
      <c r="F403" s="733"/>
      <c r="G403" s="733"/>
      <c r="H403" s="733"/>
    </row>
    <row r="404" spans="4:8" ht="15">
      <c r="D404" s="733"/>
      <c r="E404" s="733"/>
      <c r="F404" s="733"/>
      <c r="G404" s="733"/>
      <c r="H404" s="733"/>
    </row>
    <row r="405" spans="4:8" ht="15">
      <c r="D405" s="733"/>
      <c r="E405" s="733"/>
      <c r="F405" s="733"/>
      <c r="G405" s="733"/>
      <c r="H405" s="733"/>
    </row>
    <row r="406" spans="4:8" ht="15">
      <c r="D406" s="733"/>
      <c r="E406" s="733"/>
      <c r="F406" s="733"/>
      <c r="G406" s="733"/>
      <c r="H406" s="733"/>
    </row>
    <row r="407" spans="4:8" ht="15">
      <c r="D407" s="733"/>
      <c r="E407" s="733"/>
      <c r="F407" s="733"/>
      <c r="G407" s="733"/>
      <c r="H407" s="733"/>
    </row>
    <row r="408" spans="4:8" ht="15">
      <c r="D408" s="733"/>
      <c r="E408" s="733"/>
      <c r="F408" s="733"/>
      <c r="G408" s="733"/>
      <c r="H408" s="733"/>
    </row>
    <row r="409" spans="4:8" ht="15">
      <c r="D409" s="733"/>
      <c r="E409" s="733"/>
      <c r="F409" s="733"/>
      <c r="G409" s="733"/>
      <c r="H409" s="733"/>
    </row>
    <row r="410" spans="4:8" ht="15">
      <c r="D410" s="733"/>
      <c r="E410" s="733"/>
      <c r="F410" s="733"/>
      <c r="G410" s="733"/>
      <c r="H410" s="733"/>
    </row>
    <row r="411" spans="4:8" ht="15">
      <c r="D411" s="733"/>
      <c r="E411" s="733"/>
      <c r="F411" s="733"/>
      <c r="G411" s="733"/>
      <c r="H411" s="733"/>
    </row>
    <row r="412" spans="4:8" ht="15">
      <c r="D412" s="733"/>
      <c r="E412" s="733"/>
      <c r="F412" s="733"/>
      <c r="G412" s="733"/>
      <c r="H412" s="733"/>
    </row>
    <row r="413" spans="4:8" ht="15">
      <c r="D413" s="733"/>
      <c r="E413" s="733"/>
      <c r="F413" s="733"/>
      <c r="G413" s="733"/>
      <c r="H413" s="733"/>
    </row>
    <row r="414" spans="4:8" ht="15">
      <c r="D414" s="733"/>
      <c r="E414" s="733"/>
      <c r="F414" s="733"/>
      <c r="G414" s="733"/>
      <c r="H414" s="733"/>
    </row>
    <row r="415" spans="4:8" ht="15">
      <c r="D415" s="733"/>
      <c r="E415" s="733"/>
      <c r="F415" s="733"/>
      <c r="G415" s="733"/>
      <c r="H415" s="733"/>
    </row>
    <row r="416" spans="4:8" ht="15">
      <c r="D416" s="733"/>
      <c r="E416" s="733"/>
      <c r="F416" s="733"/>
      <c r="G416" s="733"/>
      <c r="H416" s="733"/>
    </row>
    <row r="417" spans="4:8" ht="15">
      <c r="D417" s="733"/>
      <c r="E417" s="733"/>
      <c r="F417" s="733"/>
      <c r="G417" s="733"/>
      <c r="H417" s="733"/>
    </row>
    <row r="418" spans="4:8" ht="15">
      <c r="D418" s="733"/>
      <c r="E418" s="733"/>
      <c r="F418" s="733"/>
      <c r="G418" s="733"/>
      <c r="H418" s="733"/>
    </row>
    <row r="419" spans="4:8" ht="15">
      <c r="D419" s="733"/>
      <c r="E419" s="733"/>
      <c r="F419" s="733"/>
      <c r="G419" s="733"/>
      <c r="H419" s="733"/>
    </row>
    <row r="420" spans="4:8" ht="15">
      <c r="D420" s="733"/>
      <c r="E420" s="733"/>
      <c r="F420" s="733"/>
      <c r="G420" s="733"/>
      <c r="H420" s="733"/>
    </row>
    <row r="421" spans="4:8" ht="15">
      <c r="D421" s="733"/>
      <c r="E421" s="733"/>
      <c r="F421" s="733"/>
      <c r="G421" s="733"/>
      <c r="H421" s="733"/>
    </row>
    <row r="422" spans="4:8" ht="15">
      <c r="D422" s="733"/>
      <c r="E422" s="733"/>
      <c r="F422" s="733"/>
      <c r="G422" s="733"/>
      <c r="H422" s="733"/>
    </row>
    <row r="423" spans="4:8" ht="15">
      <c r="D423" s="733"/>
      <c r="E423" s="733"/>
      <c r="F423" s="733"/>
      <c r="G423" s="733"/>
      <c r="H423" s="733"/>
    </row>
    <row r="424" spans="4:8" ht="15">
      <c r="D424" s="733"/>
      <c r="E424" s="733"/>
      <c r="F424" s="733"/>
      <c r="G424" s="733"/>
      <c r="H424" s="733"/>
    </row>
    <row r="425" spans="4:8" ht="15">
      <c r="D425" s="733"/>
      <c r="E425" s="733"/>
      <c r="F425" s="733"/>
      <c r="G425" s="733"/>
      <c r="H425" s="733"/>
    </row>
    <row r="426" spans="4:8" ht="15">
      <c r="D426" s="733"/>
      <c r="E426" s="733"/>
      <c r="F426" s="733"/>
      <c r="G426" s="733"/>
      <c r="H426" s="733"/>
    </row>
    <row r="427" spans="4:8" ht="15">
      <c r="D427" s="733"/>
      <c r="E427" s="733"/>
      <c r="F427" s="733"/>
      <c r="G427" s="733"/>
      <c r="H427" s="733"/>
    </row>
    <row r="428" spans="4:8" ht="15">
      <c r="D428" s="733"/>
      <c r="E428" s="733"/>
      <c r="F428" s="733"/>
      <c r="G428" s="733"/>
      <c r="H428" s="733"/>
    </row>
    <row r="429" spans="4:8" ht="15">
      <c r="D429" s="733"/>
      <c r="E429" s="733"/>
      <c r="F429" s="733"/>
      <c r="G429" s="733"/>
      <c r="H429" s="733"/>
    </row>
    <row r="430" spans="4:8" ht="15">
      <c r="D430" s="733"/>
      <c r="E430" s="733"/>
      <c r="F430" s="733"/>
      <c r="G430" s="733"/>
      <c r="H430" s="733"/>
    </row>
    <row r="431" spans="4:8" ht="15">
      <c r="D431" s="733"/>
      <c r="E431" s="733"/>
      <c r="F431" s="733"/>
      <c r="G431" s="733"/>
      <c r="H431" s="733"/>
    </row>
    <row r="432" spans="4:8" ht="15">
      <c r="D432" s="733"/>
      <c r="E432" s="733"/>
      <c r="F432" s="733"/>
      <c r="G432" s="733"/>
      <c r="H432" s="733"/>
    </row>
    <row r="433" spans="4:8" ht="15">
      <c r="D433" s="733"/>
      <c r="E433" s="733"/>
      <c r="F433" s="733"/>
      <c r="G433" s="733"/>
      <c r="H433" s="733"/>
    </row>
    <row r="434" spans="4:8" ht="15">
      <c r="D434" s="733"/>
      <c r="E434" s="733"/>
      <c r="F434" s="733"/>
      <c r="G434" s="733"/>
      <c r="H434" s="733"/>
    </row>
    <row r="435" spans="4:8" ht="15">
      <c r="D435" s="733"/>
      <c r="E435" s="733"/>
      <c r="F435" s="733"/>
      <c r="G435" s="733"/>
      <c r="H435" s="733"/>
    </row>
    <row r="436" spans="4:8" ht="15">
      <c r="D436" s="733"/>
      <c r="E436" s="733"/>
      <c r="F436" s="733"/>
      <c r="G436" s="733"/>
      <c r="H436" s="733"/>
    </row>
    <row r="437" spans="4:8" ht="15">
      <c r="D437" s="733"/>
      <c r="E437" s="733"/>
      <c r="F437" s="733"/>
      <c r="G437" s="733"/>
      <c r="H437" s="733"/>
    </row>
    <row r="438" spans="4:8" ht="15">
      <c r="D438" s="733"/>
      <c r="E438" s="733"/>
      <c r="F438" s="733"/>
      <c r="G438" s="733"/>
      <c r="H438" s="733"/>
    </row>
    <row r="439" spans="4:8" ht="15">
      <c r="D439" s="733"/>
      <c r="E439" s="733"/>
      <c r="F439" s="733"/>
      <c r="G439" s="733"/>
      <c r="H439" s="733"/>
    </row>
    <row r="440" spans="4:8" ht="15">
      <c r="D440" s="733"/>
      <c r="E440" s="733"/>
      <c r="F440" s="733"/>
      <c r="G440" s="733"/>
      <c r="H440" s="733"/>
    </row>
    <row r="441" spans="4:8" ht="15">
      <c r="D441" s="733"/>
      <c r="E441" s="733"/>
      <c r="F441" s="733"/>
      <c r="G441" s="733"/>
      <c r="H441" s="733"/>
    </row>
    <row r="442" spans="4:8" ht="15">
      <c r="D442" s="733"/>
      <c r="E442" s="733"/>
      <c r="F442" s="733"/>
      <c r="G442" s="733"/>
      <c r="H442" s="733"/>
    </row>
    <row r="443" spans="4:8" ht="15">
      <c r="D443" s="733"/>
      <c r="E443" s="733"/>
      <c r="F443" s="733"/>
      <c r="G443" s="733"/>
      <c r="H443" s="733"/>
    </row>
    <row r="444" spans="4:8" ht="15">
      <c r="D444" s="733"/>
      <c r="E444" s="733"/>
      <c r="F444" s="733"/>
      <c r="G444" s="733"/>
      <c r="H444" s="733"/>
    </row>
    <row r="445" spans="4:8" ht="15">
      <c r="D445" s="733"/>
      <c r="E445" s="733"/>
      <c r="F445" s="733"/>
      <c r="G445" s="733"/>
      <c r="H445" s="733"/>
    </row>
    <row r="446" spans="4:8" ht="15">
      <c r="D446" s="733"/>
      <c r="E446" s="733"/>
      <c r="F446" s="733"/>
      <c r="G446" s="733"/>
      <c r="H446" s="733"/>
    </row>
    <row r="447" spans="4:8" ht="15">
      <c r="D447" s="733"/>
      <c r="E447" s="733"/>
      <c r="F447" s="733"/>
      <c r="G447" s="733"/>
      <c r="H447" s="733"/>
    </row>
    <row r="448" spans="4:8" ht="15">
      <c r="D448" s="733"/>
      <c r="E448" s="733"/>
      <c r="F448" s="733"/>
      <c r="G448" s="733"/>
      <c r="H448" s="733"/>
    </row>
    <row r="449" spans="4:8" ht="15">
      <c r="D449" s="733"/>
      <c r="E449" s="733"/>
      <c r="F449" s="733"/>
      <c r="G449" s="733"/>
      <c r="H449" s="733"/>
    </row>
    <row r="450" spans="4:8" ht="15">
      <c r="D450" s="733"/>
      <c r="E450" s="733"/>
      <c r="F450" s="733"/>
      <c r="G450" s="733"/>
      <c r="H450" s="733"/>
    </row>
    <row r="451" spans="4:8" ht="15">
      <c r="D451" s="733"/>
      <c r="E451" s="733"/>
      <c r="F451" s="733"/>
      <c r="G451" s="733"/>
      <c r="H451" s="733"/>
    </row>
    <row r="452" spans="4:8" ht="15">
      <c r="D452" s="733"/>
      <c r="E452" s="733"/>
      <c r="F452" s="733"/>
      <c r="G452" s="733"/>
      <c r="H452" s="733"/>
    </row>
    <row r="453" spans="4:8" ht="15">
      <c r="D453" s="733"/>
      <c r="E453" s="733"/>
      <c r="F453" s="733"/>
      <c r="G453" s="733"/>
      <c r="H453" s="733"/>
    </row>
    <row r="454" spans="4:8" ht="15">
      <c r="D454" s="733"/>
      <c r="E454" s="733"/>
      <c r="F454" s="733"/>
      <c r="G454" s="733"/>
      <c r="H454" s="733"/>
    </row>
    <row r="455" spans="4:8" ht="15">
      <c r="D455" s="733"/>
      <c r="E455" s="733"/>
      <c r="F455" s="733"/>
      <c r="G455" s="733"/>
      <c r="H455" s="733"/>
    </row>
    <row r="456" spans="4:8" ht="15">
      <c r="D456" s="733"/>
      <c r="E456" s="733"/>
      <c r="F456" s="733"/>
      <c r="G456" s="733"/>
      <c r="H456" s="733"/>
    </row>
    <row r="457" spans="4:8" ht="15">
      <c r="D457" s="733"/>
      <c r="E457" s="733"/>
      <c r="F457" s="733"/>
      <c r="G457" s="733"/>
      <c r="H457" s="733"/>
    </row>
    <row r="458" spans="4:8" ht="15">
      <c r="D458" s="733"/>
      <c r="E458" s="733"/>
      <c r="F458" s="733"/>
      <c r="G458" s="733"/>
      <c r="H458" s="733"/>
    </row>
    <row r="459" spans="4:8" ht="15">
      <c r="D459" s="733"/>
      <c r="E459" s="733"/>
      <c r="F459" s="733"/>
      <c r="G459" s="733"/>
      <c r="H459" s="733"/>
    </row>
    <row r="460" spans="4:8" ht="15">
      <c r="D460" s="733"/>
      <c r="E460" s="733"/>
      <c r="F460" s="733"/>
      <c r="G460" s="733"/>
      <c r="H460" s="733"/>
    </row>
    <row r="461" spans="4:8" ht="15">
      <c r="D461" s="733"/>
      <c r="E461" s="733"/>
      <c r="F461" s="733"/>
      <c r="G461" s="733"/>
      <c r="H461" s="733"/>
    </row>
    <row r="462" spans="4:8" ht="15">
      <c r="D462" s="733"/>
      <c r="E462" s="733"/>
      <c r="F462" s="733"/>
      <c r="G462" s="733"/>
      <c r="H462" s="733"/>
    </row>
    <row r="463" spans="4:8" ht="15">
      <c r="D463" s="733"/>
      <c r="E463" s="733"/>
      <c r="F463" s="733"/>
      <c r="G463" s="733"/>
      <c r="H463" s="733"/>
    </row>
    <row r="464" spans="4:8" ht="15">
      <c r="D464" s="733"/>
      <c r="E464" s="733"/>
      <c r="F464" s="733"/>
      <c r="G464" s="733"/>
      <c r="H464" s="733"/>
    </row>
    <row r="465" spans="4:8" ht="15">
      <c r="D465" s="733"/>
      <c r="E465" s="733"/>
      <c r="F465" s="733"/>
      <c r="G465" s="733"/>
      <c r="H465" s="733"/>
    </row>
    <row r="466" spans="4:8" ht="15">
      <c r="D466" s="733"/>
      <c r="E466" s="733"/>
      <c r="F466" s="733"/>
      <c r="G466" s="733"/>
      <c r="H466" s="733"/>
    </row>
    <row r="467" spans="4:8" ht="15">
      <c r="D467" s="733"/>
      <c r="E467" s="733"/>
      <c r="F467" s="733"/>
      <c r="G467" s="733"/>
      <c r="H467" s="733"/>
    </row>
    <row r="468" spans="4:8" ht="15">
      <c r="D468" s="733"/>
      <c r="E468" s="733"/>
      <c r="F468" s="733"/>
      <c r="G468" s="733"/>
      <c r="H468" s="733"/>
    </row>
    <row r="469" spans="4:8" ht="15">
      <c r="D469" s="733"/>
      <c r="E469" s="733"/>
      <c r="F469" s="733"/>
      <c r="G469" s="733"/>
      <c r="H469" s="733"/>
    </row>
    <row r="470" spans="4:8" ht="15">
      <c r="D470" s="733"/>
      <c r="E470" s="733"/>
      <c r="F470" s="733"/>
      <c r="G470" s="733"/>
      <c r="H470" s="733"/>
    </row>
    <row r="471" spans="4:8" ht="15">
      <c r="D471" s="733"/>
      <c r="E471" s="733"/>
      <c r="F471" s="733"/>
      <c r="G471" s="733"/>
      <c r="H471" s="733"/>
    </row>
    <row r="472" spans="4:8" ht="15">
      <c r="D472" s="733"/>
      <c r="E472" s="733"/>
      <c r="F472" s="733"/>
      <c r="G472" s="733"/>
      <c r="H472" s="733"/>
    </row>
    <row r="473" spans="4:8" ht="15">
      <c r="D473" s="733"/>
      <c r="E473" s="733"/>
      <c r="F473" s="733"/>
      <c r="G473" s="733"/>
      <c r="H473" s="733"/>
    </row>
    <row r="474" spans="4:8" ht="15">
      <c r="D474" s="733"/>
      <c r="E474" s="733"/>
      <c r="F474" s="733"/>
      <c r="G474" s="733"/>
      <c r="H474" s="733"/>
    </row>
    <row r="475" spans="4:8" ht="15">
      <c r="D475" s="733"/>
      <c r="E475" s="733"/>
      <c r="F475" s="733"/>
      <c r="G475" s="733"/>
      <c r="H475" s="733"/>
    </row>
    <row r="476" spans="4:8" ht="15">
      <c r="D476" s="733"/>
      <c r="E476" s="733"/>
      <c r="F476" s="733"/>
      <c r="G476" s="733"/>
      <c r="H476" s="733"/>
    </row>
    <row r="477" spans="4:8" ht="15">
      <c r="D477" s="733"/>
      <c r="E477" s="733"/>
      <c r="F477" s="733"/>
      <c r="G477" s="733"/>
      <c r="H477" s="733"/>
    </row>
    <row r="478" spans="4:8" ht="15">
      <c r="D478" s="733"/>
      <c r="E478" s="733"/>
      <c r="F478" s="733"/>
      <c r="G478" s="733"/>
      <c r="H478" s="733"/>
    </row>
    <row r="479" spans="4:8" ht="15">
      <c r="D479" s="733"/>
      <c r="E479" s="733"/>
      <c r="F479" s="733"/>
      <c r="G479" s="733"/>
      <c r="H479" s="733"/>
    </row>
    <row r="480" spans="4:8" ht="15">
      <c r="D480" s="733"/>
      <c r="E480" s="733"/>
      <c r="F480" s="733"/>
      <c r="G480" s="733"/>
      <c r="H480" s="733"/>
    </row>
    <row r="481" spans="4:8" ht="15">
      <c r="D481" s="733"/>
      <c r="E481" s="733"/>
      <c r="F481" s="733"/>
      <c r="G481" s="733"/>
      <c r="H481" s="733"/>
    </row>
    <row r="482" spans="4:8" ht="15">
      <c r="D482" s="733"/>
      <c r="E482" s="733"/>
      <c r="F482" s="733"/>
      <c r="G482" s="733"/>
      <c r="H482" s="733"/>
    </row>
    <row r="483" spans="4:8" ht="15">
      <c r="D483" s="733"/>
      <c r="E483" s="733"/>
      <c r="F483" s="733"/>
      <c r="G483" s="733"/>
      <c r="H483" s="733"/>
    </row>
    <row r="484" spans="4:8" ht="15">
      <c r="D484" s="733"/>
      <c r="E484" s="733"/>
      <c r="F484" s="733"/>
      <c r="G484" s="733"/>
      <c r="H484" s="733"/>
    </row>
    <row r="485" spans="4:8" ht="15">
      <c r="D485" s="733"/>
      <c r="E485" s="733"/>
      <c r="F485" s="733"/>
      <c r="G485" s="733"/>
      <c r="H485" s="733"/>
    </row>
    <row r="486" spans="4:8" ht="15">
      <c r="D486" s="733"/>
      <c r="E486" s="733"/>
      <c r="F486" s="733"/>
      <c r="G486" s="733"/>
      <c r="H486" s="733"/>
    </row>
    <row r="487" spans="4:8" ht="15">
      <c r="D487" s="733"/>
      <c r="E487" s="733"/>
      <c r="F487" s="733"/>
      <c r="G487" s="733"/>
      <c r="H487" s="733"/>
    </row>
    <row r="488" spans="4:8" ht="15">
      <c r="D488" s="733"/>
      <c r="E488" s="733"/>
      <c r="F488" s="733"/>
      <c r="G488" s="733"/>
      <c r="H488" s="733"/>
    </row>
    <row r="489" spans="4:8" ht="15">
      <c r="D489" s="733"/>
      <c r="E489" s="733"/>
      <c r="F489" s="733"/>
      <c r="G489" s="733"/>
      <c r="H489" s="733"/>
    </row>
    <row r="490" spans="4:8" ht="15">
      <c r="D490" s="733"/>
      <c r="E490" s="733"/>
      <c r="F490" s="733"/>
      <c r="G490" s="733"/>
      <c r="H490" s="733"/>
    </row>
    <row r="491" spans="4:8" ht="15">
      <c r="D491" s="733"/>
      <c r="E491" s="733"/>
      <c r="F491" s="733"/>
      <c r="G491" s="733"/>
      <c r="H491" s="733"/>
    </row>
    <row r="492" spans="4:8" ht="15">
      <c r="D492" s="733"/>
      <c r="E492" s="733"/>
      <c r="F492" s="733"/>
      <c r="G492" s="733"/>
      <c r="H492" s="733"/>
    </row>
    <row r="493" spans="4:8" ht="15">
      <c r="D493" s="733"/>
      <c r="E493" s="733"/>
      <c r="F493" s="733"/>
      <c r="G493" s="733"/>
      <c r="H493" s="733"/>
    </row>
    <row r="494" spans="4:8" ht="15">
      <c r="D494" s="733"/>
      <c r="E494" s="733"/>
      <c r="F494" s="733"/>
      <c r="G494" s="733"/>
      <c r="H494" s="733"/>
    </row>
    <row r="495" spans="4:8" ht="15">
      <c r="D495" s="733"/>
      <c r="E495" s="733"/>
      <c r="F495" s="733"/>
      <c r="G495" s="733"/>
      <c r="H495" s="733"/>
    </row>
    <row r="496" spans="4:8" ht="15">
      <c r="D496" s="733"/>
      <c r="E496" s="733"/>
      <c r="F496" s="733"/>
      <c r="G496" s="733"/>
      <c r="H496" s="733"/>
    </row>
    <row r="497" spans="4:8" ht="15">
      <c r="D497" s="733"/>
      <c r="E497" s="733"/>
      <c r="F497" s="733"/>
      <c r="G497" s="733"/>
      <c r="H497" s="733"/>
    </row>
    <row r="498" spans="4:8" ht="15">
      <c r="D498" s="733"/>
      <c r="E498" s="733"/>
      <c r="F498" s="733"/>
      <c r="G498" s="733"/>
      <c r="H498" s="733"/>
    </row>
    <row r="499" spans="4:8" ht="15">
      <c r="D499" s="733"/>
      <c r="E499" s="733"/>
      <c r="F499" s="733"/>
      <c r="G499" s="733"/>
      <c r="H499" s="733"/>
    </row>
    <row r="500" spans="4:8" ht="15">
      <c r="D500" s="733"/>
      <c r="E500" s="733"/>
      <c r="F500" s="733"/>
      <c r="G500" s="733"/>
      <c r="H500" s="733"/>
    </row>
    <row r="501" spans="4:8" ht="15">
      <c r="D501" s="733"/>
      <c r="E501" s="733"/>
      <c r="F501" s="733"/>
      <c r="G501" s="733"/>
      <c r="H501" s="733"/>
    </row>
    <row r="502" spans="4:8" ht="15">
      <c r="D502" s="733"/>
      <c r="E502" s="733"/>
      <c r="F502" s="733"/>
      <c r="G502" s="733"/>
      <c r="H502" s="733"/>
    </row>
    <row r="503" spans="4:8" ht="15">
      <c r="D503" s="733"/>
      <c r="E503" s="733"/>
      <c r="F503" s="733"/>
      <c r="G503" s="733"/>
      <c r="H503" s="733"/>
    </row>
    <row r="504" spans="4:8" ht="15">
      <c r="D504" s="733"/>
      <c r="E504" s="733"/>
      <c r="F504" s="733"/>
      <c r="G504" s="733"/>
      <c r="H504" s="733"/>
    </row>
    <row r="505" spans="4:8" ht="15">
      <c r="D505" s="733"/>
      <c r="E505" s="733"/>
      <c r="F505" s="733"/>
      <c r="G505" s="733"/>
      <c r="H505" s="733"/>
    </row>
    <row r="506" spans="4:8" ht="15">
      <c r="D506" s="733"/>
      <c r="E506" s="733"/>
      <c r="F506" s="733"/>
      <c r="G506" s="733"/>
      <c r="H506" s="733"/>
    </row>
    <row r="507" spans="4:8" ht="15">
      <c r="D507" s="733"/>
      <c r="E507" s="733"/>
      <c r="F507" s="733"/>
      <c r="G507" s="733"/>
      <c r="H507" s="733"/>
    </row>
    <row r="508" spans="4:8" ht="15">
      <c r="D508" s="733"/>
      <c r="E508" s="733"/>
      <c r="F508" s="733"/>
      <c r="G508" s="733"/>
      <c r="H508" s="733"/>
    </row>
    <row r="509" spans="4:8" ht="15">
      <c r="D509" s="733"/>
      <c r="E509" s="733"/>
      <c r="F509" s="733"/>
      <c r="G509" s="733"/>
      <c r="H509" s="733"/>
    </row>
    <row r="510" spans="4:8" ht="15">
      <c r="D510" s="733"/>
      <c r="E510" s="733"/>
      <c r="F510" s="733"/>
      <c r="G510" s="733"/>
      <c r="H510" s="733"/>
    </row>
    <row r="511" spans="4:8" ht="15">
      <c r="D511" s="733"/>
      <c r="E511" s="733"/>
      <c r="F511" s="733"/>
      <c r="G511" s="733"/>
      <c r="H511" s="733"/>
    </row>
    <row r="512" spans="4:8" ht="15">
      <c r="D512" s="733"/>
      <c r="E512" s="733"/>
      <c r="F512" s="733"/>
      <c r="G512" s="733"/>
      <c r="H512" s="733"/>
    </row>
    <row r="513" spans="4:8" ht="15">
      <c r="D513" s="733"/>
      <c r="E513" s="733"/>
      <c r="F513" s="733"/>
      <c r="G513" s="733"/>
      <c r="H513" s="733"/>
    </row>
    <row r="514" spans="4:8" ht="15">
      <c r="D514" s="733"/>
      <c r="E514" s="733"/>
      <c r="F514" s="733"/>
      <c r="G514" s="733"/>
      <c r="H514" s="733"/>
    </row>
    <row r="515" spans="4:8" ht="15">
      <c r="D515" s="733"/>
      <c r="E515" s="733"/>
      <c r="F515" s="733"/>
      <c r="G515" s="733"/>
      <c r="H515" s="733"/>
    </row>
    <row r="516" spans="4:8" ht="15">
      <c r="D516" s="733"/>
      <c r="E516" s="733"/>
      <c r="F516" s="733"/>
      <c r="G516" s="733"/>
      <c r="H516" s="733"/>
    </row>
    <row r="517" spans="4:8" ht="15">
      <c r="D517" s="733"/>
      <c r="E517" s="733"/>
      <c r="F517" s="733"/>
      <c r="G517" s="733"/>
      <c r="H517" s="733"/>
    </row>
    <row r="518" spans="4:8" ht="15">
      <c r="D518" s="733"/>
      <c r="E518" s="733"/>
      <c r="F518" s="733"/>
      <c r="G518" s="733"/>
      <c r="H518" s="733"/>
    </row>
    <row r="519" spans="4:8" ht="15">
      <c r="D519" s="733"/>
      <c r="E519" s="733"/>
      <c r="F519" s="733"/>
      <c r="G519" s="733"/>
      <c r="H519" s="733"/>
    </row>
    <row r="520" spans="4:8" ht="15">
      <c r="D520" s="733"/>
      <c r="E520" s="733"/>
      <c r="F520" s="733"/>
      <c r="G520" s="733"/>
      <c r="H520" s="733"/>
    </row>
    <row r="521" spans="4:8" ht="15">
      <c r="D521" s="733"/>
      <c r="E521" s="733"/>
      <c r="F521" s="733"/>
      <c r="G521" s="733"/>
      <c r="H521" s="733"/>
    </row>
    <row r="522" spans="4:8" ht="15">
      <c r="D522" s="733"/>
      <c r="E522" s="733"/>
      <c r="F522" s="733"/>
      <c r="G522" s="733"/>
      <c r="H522" s="733"/>
    </row>
    <row r="523" spans="4:8" ht="15">
      <c r="D523" s="733"/>
      <c r="E523" s="733"/>
      <c r="F523" s="733"/>
      <c r="G523" s="733"/>
      <c r="H523" s="733"/>
    </row>
    <row r="524" spans="4:8" ht="15">
      <c r="D524" s="733"/>
      <c r="E524" s="733"/>
      <c r="F524" s="733"/>
      <c r="G524" s="733"/>
      <c r="H524" s="733"/>
    </row>
    <row r="525" spans="4:8" ht="15">
      <c r="D525" s="733"/>
      <c r="E525" s="733"/>
      <c r="F525" s="733"/>
      <c r="G525" s="733"/>
      <c r="H525" s="733"/>
    </row>
    <row r="526" spans="4:8" ht="15">
      <c r="D526" s="733"/>
      <c r="E526" s="733"/>
      <c r="F526" s="733"/>
      <c r="G526" s="733"/>
      <c r="H526" s="733"/>
    </row>
    <row r="527" spans="4:8" ht="15">
      <c r="D527" s="733"/>
      <c r="E527" s="733"/>
      <c r="F527" s="733"/>
      <c r="G527" s="733"/>
      <c r="H527" s="733"/>
    </row>
    <row r="528" spans="4:8" ht="15">
      <c r="D528" s="733"/>
      <c r="E528" s="733"/>
      <c r="F528" s="733"/>
      <c r="G528" s="733"/>
      <c r="H528" s="733"/>
    </row>
    <row r="529" spans="4:8" ht="15">
      <c r="D529" s="733"/>
      <c r="E529" s="733"/>
      <c r="F529" s="733"/>
      <c r="G529" s="733"/>
      <c r="H529" s="733"/>
    </row>
    <row r="530" spans="4:8" ht="15">
      <c r="D530" s="733"/>
      <c r="E530" s="733"/>
      <c r="F530" s="733"/>
      <c r="G530" s="733"/>
      <c r="H530" s="733"/>
    </row>
    <row r="531" spans="4:8" ht="15">
      <c r="D531" s="733"/>
      <c r="E531" s="733"/>
      <c r="F531" s="733"/>
      <c r="G531" s="733"/>
      <c r="H531" s="733"/>
    </row>
    <row r="532" spans="4:8" ht="15">
      <c r="D532" s="733"/>
      <c r="E532" s="733"/>
      <c r="F532" s="733"/>
      <c r="G532" s="733"/>
      <c r="H532" s="733"/>
    </row>
    <row r="533" spans="4:8" ht="15">
      <c r="D533" s="733"/>
      <c r="E533" s="733"/>
      <c r="F533" s="733"/>
      <c r="G533" s="733"/>
      <c r="H533" s="733"/>
    </row>
    <row r="534" spans="4:8" ht="15">
      <c r="D534" s="733"/>
      <c r="E534" s="733"/>
      <c r="F534" s="733"/>
      <c r="G534" s="733"/>
      <c r="H534" s="733"/>
    </row>
    <row r="535" spans="4:8" ht="15">
      <c r="D535" s="733"/>
      <c r="E535" s="733"/>
      <c r="F535" s="733"/>
      <c r="G535" s="733"/>
      <c r="H535" s="733"/>
    </row>
    <row r="536" spans="4:8" ht="15">
      <c r="D536" s="733"/>
      <c r="E536" s="733"/>
      <c r="F536" s="733"/>
      <c r="G536" s="733"/>
      <c r="H536" s="733"/>
    </row>
    <row r="537" spans="4:8" ht="15">
      <c r="D537" s="733"/>
      <c r="E537" s="733"/>
      <c r="F537" s="733"/>
      <c r="G537" s="733"/>
      <c r="H537" s="733"/>
    </row>
    <row r="538" spans="4:8" ht="15">
      <c r="D538" s="733"/>
      <c r="E538" s="733"/>
      <c r="F538" s="733"/>
      <c r="G538" s="733"/>
      <c r="H538" s="733"/>
    </row>
    <row r="539" spans="4:8" ht="15">
      <c r="D539" s="733"/>
      <c r="E539" s="733"/>
      <c r="F539" s="733"/>
      <c r="G539" s="733"/>
      <c r="H539" s="733"/>
    </row>
    <row r="540" spans="4:8" ht="15">
      <c r="D540" s="733"/>
      <c r="E540" s="733"/>
      <c r="F540" s="733"/>
      <c r="G540" s="733"/>
      <c r="H540" s="733"/>
    </row>
    <row r="541" spans="4:8" ht="15">
      <c r="D541" s="733"/>
      <c r="E541" s="733"/>
      <c r="F541" s="733"/>
      <c r="G541" s="733"/>
      <c r="H541" s="733"/>
    </row>
    <row r="542" spans="4:8" ht="15">
      <c r="D542" s="733"/>
      <c r="E542" s="733"/>
      <c r="F542" s="733"/>
      <c r="G542" s="733"/>
      <c r="H542" s="733"/>
    </row>
    <row r="543" spans="4:8" ht="15">
      <c r="D543" s="733"/>
      <c r="E543" s="733"/>
      <c r="F543" s="733"/>
      <c r="G543" s="733"/>
      <c r="H543" s="733"/>
    </row>
    <row r="544" spans="4:8" ht="15">
      <c r="D544" s="733"/>
      <c r="E544" s="733"/>
      <c r="F544" s="733"/>
      <c r="G544" s="733"/>
      <c r="H544" s="733"/>
    </row>
    <row r="545" spans="4:8" ht="15">
      <c r="D545" s="733"/>
      <c r="E545" s="733"/>
      <c r="F545" s="733"/>
      <c r="G545" s="733"/>
      <c r="H545" s="733"/>
    </row>
    <row r="546" spans="4:8" ht="15">
      <c r="D546" s="733"/>
      <c r="E546" s="733"/>
      <c r="F546" s="733"/>
      <c r="G546" s="733"/>
      <c r="H546" s="733"/>
    </row>
    <row r="547" spans="4:8" ht="15">
      <c r="D547" s="733"/>
      <c r="E547" s="733"/>
      <c r="F547" s="733"/>
      <c r="G547" s="733"/>
      <c r="H547" s="733"/>
    </row>
    <row r="548" spans="4:8" ht="15">
      <c r="D548" s="733"/>
      <c r="E548" s="733"/>
      <c r="F548" s="733"/>
      <c r="G548" s="733"/>
      <c r="H548" s="733"/>
    </row>
    <row r="549" spans="4:8" ht="15">
      <c r="D549" s="733"/>
      <c r="E549" s="733"/>
      <c r="F549" s="733"/>
      <c r="G549" s="733"/>
      <c r="H549" s="733"/>
    </row>
    <row r="550" spans="4:8" ht="15">
      <c r="D550" s="733"/>
      <c r="E550" s="733"/>
      <c r="F550" s="733"/>
      <c r="G550" s="733"/>
      <c r="H550" s="733"/>
    </row>
    <row r="551" spans="4:8" ht="15">
      <c r="D551" s="733"/>
      <c r="E551" s="733"/>
      <c r="F551" s="733"/>
      <c r="G551" s="733"/>
      <c r="H551" s="733"/>
    </row>
    <row r="552" spans="4:8" ht="15">
      <c r="D552" s="733"/>
      <c r="E552" s="733"/>
      <c r="F552" s="733"/>
      <c r="G552" s="733"/>
      <c r="H552" s="733"/>
    </row>
    <row r="553" spans="4:8" ht="15">
      <c r="D553" s="733"/>
      <c r="E553" s="733"/>
      <c r="F553" s="733"/>
      <c r="G553" s="733"/>
      <c r="H553" s="733"/>
    </row>
    <row r="554" spans="4:8" ht="15">
      <c r="D554" s="733"/>
      <c r="E554" s="733"/>
      <c r="F554" s="733"/>
      <c r="G554" s="733"/>
      <c r="H554" s="733"/>
    </row>
    <row r="555" spans="4:8" ht="15">
      <c r="D555" s="733"/>
      <c r="E555" s="733"/>
      <c r="F555" s="733"/>
      <c r="G555" s="733"/>
      <c r="H555" s="733"/>
    </row>
    <row r="556" spans="4:8" ht="15">
      <c r="D556" s="733"/>
      <c r="E556" s="733"/>
      <c r="F556" s="733"/>
      <c r="G556" s="733"/>
      <c r="H556" s="733"/>
    </row>
    <row r="557" spans="4:8" ht="15">
      <c r="D557" s="733"/>
      <c r="E557" s="733"/>
      <c r="F557" s="733"/>
      <c r="G557" s="733"/>
      <c r="H557" s="733"/>
    </row>
    <row r="558" spans="4:8" ht="15">
      <c r="D558" s="733"/>
      <c r="E558" s="733"/>
      <c r="F558" s="733"/>
      <c r="G558" s="733"/>
      <c r="H558" s="733"/>
    </row>
    <row r="559" spans="4:8" ht="15">
      <c r="D559" s="733"/>
      <c r="E559" s="733"/>
      <c r="F559" s="733"/>
      <c r="G559" s="733"/>
      <c r="H559" s="733"/>
    </row>
    <row r="560" spans="4:8" ht="15">
      <c r="D560" s="733"/>
      <c r="E560" s="733"/>
      <c r="F560" s="733"/>
      <c r="G560" s="733"/>
      <c r="H560" s="733"/>
    </row>
    <row r="561" spans="4:8" ht="15">
      <c r="D561" s="733"/>
      <c r="E561" s="733"/>
      <c r="F561" s="733"/>
      <c r="G561" s="733"/>
      <c r="H561" s="733"/>
    </row>
    <row r="562" spans="4:8" ht="15">
      <c r="D562" s="733"/>
      <c r="E562" s="733"/>
      <c r="F562" s="733"/>
      <c r="G562" s="733"/>
      <c r="H562" s="733"/>
    </row>
    <row r="563" spans="4:8" ht="15">
      <c r="D563" s="733"/>
      <c r="E563" s="733"/>
      <c r="F563" s="733"/>
      <c r="G563" s="733"/>
      <c r="H563" s="733"/>
    </row>
    <row r="564" spans="4:8" ht="15">
      <c r="D564" s="733"/>
      <c r="E564" s="733"/>
      <c r="F564" s="733"/>
      <c r="G564" s="733"/>
      <c r="H564" s="733"/>
    </row>
    <row r="565" spans="4:8" ht="15">
      <c r="D565" s="733"/>
      <c r="E565" s="733"/>
      <c r="F565" s="733"/>
      <c r="G565" s="733"/>
      <c r="H565" s="733"/>
    </row>
    <row r="566" spans="4:8" ht="15">
      <c r="D566" s="733"/>
      <c r="E566" s="733"/>
      <c r="F566" s="733"/>
      <c r="G566" s="733"/>
      <c r="H566" s="733"/>
    </row>
    <row r="567" spans="4:8" ht="15">
      <c r="D567" s="733"/>
      <c r="E567" s="733"/>
      <c r="F567" s="733"/>
      <c r="G567" s="733"/>
      <c r="H567" s="733"/>
    </row>
    <row r="568" spans="4:8" ht="15">
      <c r="D568" s="733"/>
      <c r="E568" s="733"/>
      <c r="F568" s="733"/>
      <c r="G568" s="733"/>
      <c r="H568" s="733"/>
    </row>
    <row r="569" spans="4:8" ht="15">
      <c r="D569" s="733"/>
      <c r="E569" s="733"/>
      <c r="F569" s="733"/>
      <c r="G569" s="733"/>
      <c r="H569" s="733"/>
    </row>
    <row r="570" spans="4:8" ht="15">
      <c r="D570" s="733"/>
      <c r="E570" s="733"/>
      <c r="F570" s="733"/>
      <c r="G570" s="733"/>
      <c r="H570" s="733"/>
    </row>
    <row r="571" spans="4:8" ht="15">
      <c r="D571" s="733"/>
      <c r="E571" s="733"/>
      <c r="F571" s="733"/>
      <c r="G571" s="733"/>
      <c r="H571" s="733"/>
    </row>
    <row r="572" spans="4:8" ht="15">
      <c r="D572" s="733"/>
      <c r="E572" s="733"/>
      <c r="F572" s="733"/>
      <c r="G572" s="733"/>
      <c r="H572" s="733"/>
    </row>
    <row r="573" spans="4:8" ht="15">
      <c r="D573" s="733"/>
      <c r="E573" s="733"/>
      <c r="F573" s="733"/>
      <c r="G573" s="733"/>
      <c r="H573" s="733"/>
    </row>
    <row r="574" spans="4:8" ht="15">
      <c r="D574" s="733"/>
      <c r="E574" s="733"/>
      <c r="F574" s="733"/>
      <c r="G574" s="733"/>
      <c r="H574" s="733"/>
    </row>
    <row r="575" spans="4:8" ht="15">
      <c r="D575" s="733"/>
      <c r="E575" s="733"/>
      <c r="F575" s="733"/>
      <c r="G575" s="733"/>
      <c r="H575" s="733"/>
    </row>
    <row r="576" spans="4:8" ht="15">
      <c r="D576" s="733"/>
      <c r="E576" s="733"/>
      <c r="F576" s="733"/>
      <c r="G576" s="733"/>
      <c r="H576" s="733"/>
    </row>
    <row r="577" spans="4:8" ht="15">
      <c r="D577" s="733"/>
      <c r="E577" s="733"/>
      <c r="F577" s="733"/>
      <c r="G577" s="733"/>
      <c r="H577" s="733"/>
    </row>
    <row r="578" spans="4:8" ht="15">
      <c r="D578" s="733"/>
      <c r="E578" s="733"/>
      <c r="F578" s="733"/>
      <c r="G578" s="733"/>
      <c r="H578" s="733"/>
    </row>
    <row r="579" spans="4:8" ht="15">
      <c r="D579" s="733"/>
      <c r="E579" s="733"/>
      <c r="F579" s="733"/>
      <c r="G579" s="733"/>
      <c r="H579" s="733"/>
    </row>
    <row r="580" spans="4:8" ht="15">
      <c r="D580" s="733"/>
      <c r="E580" s="733"/>
      <c r="F580" s="733"/>
      <c r="G580" s="733"/>
      <c r="H580" s="733"/>
    </row>
    <row r="581" spans="4:8" ht="15">
      <c r="D581" s="733"/>
      <c r="E581" s="733"/>
      <c r="F581" s="733"/>
      <c r="G581" s="733"/>
      <c r="H581" s="733"/>
    </row>
    <row r="582" spans="4:8" ht="15">
      <c r="D582" s="733"/>
      <c r="E582" s="733"/>
      <c r="F582" s="733"/>
      <c r="G582" s="733"/>
      <c r="H582" s="733"/>
    </row>
    <row r="583" spans="4:8" ht="15">
      <c r="D583" s="733"/>
      <c r="E583" s="733"/>
      <c r="F583" s="733"/>
      <c r="G583" s="733"/>
      <c r="H583" s="733"/>
    </row>
    <row r="584" spans="4:8" ht="15">
      <c r="D584" s="733"/>
      <c r="E584" s="733"/>
      <c r="F584" s="733"/>
      <c r="G584" s="733"/>
      <c r="H584" s="733"/>
    </row>
    <row r="585" spans="4:8" ht="15">
      <c r="D585" s="733"/>
      <c r="E585" s="733"/>
      <c r="F585" s="733"/>
      <c r="G585" s="733"/>
      <c r="H585" s="733"/>
    </row>
    <row r="586" spans="4:8" ht="15">
      <c r="D586" s="733"/>
      <c r="E586" s="733"/>
      <c r="F586" s="733"/>
      <c r="G586" s="733"/>
      <c r="H586" s="733"/>
    </row>
    <row r="587" spans="4:8" ht="15">
      <c r="D587" s="733"/>
      <c r="E587" s="733"/>
      <c r="F587" s="733"/>
      <c r="G587" s="733"/>
      <c r="H587" s="733"/>
    </row>
    <row r="588" spans="4:8" ht="15">
      <c r="D588" s="733"/>
      <c r="E588" s="733"/>
      <c r="F588" s="733"/>
      <c r="G588" s="733"/>
      <c r="H588" s="733"/>
    </row>
    <row r="589" spans="4:8" ht="15">
      <c r="D589" s="733"/>
      <c r="E589" s="733"/>
      <c r="F589" s="733"/>
      <c r="G589" s="733"/>
      <c r="H589" s="733"/>
    </row>
    <row r="590" spans="4:8" ht="15">
      <c r="D590" s="733"/>
      <c r="E590" s="733"/>
      <c r="F590" s="733"/>
      <c r="G590" s="733"/>
      <c r="H590" s="733"/>
    </row>
    <row r="591" spans="4:8" ht="15">
      <c r="D591" s="733"/>
      <c r="E591" s="733"/>
      <c r="F591" s="733"/>
      <c r="G591" s="733"/>
      <c r="H591" s="733"/>
    </row>
    <row r="592" spans="4:8" ht="15">
      <c r="D592" s="733"/>
      <c r="E592" s="733"/>
      <c r="F592" s="733"/>
      <c r="G592" s="733"/>
      <c r="H592" s="733"/>
    </row>
    <row r="593" spans="4:8" ht="15">
      <c r="D593" s="733"/>
      <c r="E593" s="733"/>
      <c r="F593" s="733"/>
      <c r="G593" s="733"/>
      <c r="H593" s="733"/>
    </row>
    <row r="594" spans="4:8" ht="15">
      <c r="D594" s="733"/>
      <c r="E594" s="733"/>
      <c r="F594" s="733"/>
      <c r="G594" s="733"/>
      <c r="H594" s="733"/>
    </row>
    <row r="595" spans="4:8" ht="15">
      <c r="D595" s="733"/>
      <c r="E595" s="733"/>
      <c r="F595" s="733"/>
      <c r="G595" s="733"/>
      <c r="H595" s="733"/>
    </row>
    <row r="596" spans="4:8" ht="15">
      <c r="D596" s="733"/>
      <c r="E596" s="733"/>
      <c r="F596" s="733"/>
      <c r="G596" s="733"/>
      <c r="H596" s="733"/>
    </row>
    <row r="597" spans="4:8" ht="15">
      <c r="D597" s="733"/>
      <c r="E597" s="733"/>
      <c r="F597" s="733"/>
      <c r="G597" s="733"/>
      <c r="H597" s="733"/>
    </row>
    <row r="598" spans="4:8" ht="15">
      <c r="D598" s="733"/>
      <c r="E598" s="733"/>
      <c r="F598" s="733"/>
      <c r="G598" s="733"/>
      <c r="H598" s="733"/>
    </row>
    <row r="599" spans="4:8" ht="15">
      <c r="D599" s="733"/>
      <c r="E599" s="733"/>
      <c r="F599" s="733"/>
      <c r="G599" s="733"/>
      <c r="H599" s="733"/>
    </row>
    <row r="600" spans="4:8" ht="15">
      <c r="D600" s="733"/>
      <c r="E600" s="733"/>
      <c r="F600" s="733"/>
      <c r="G600" s="733"/>
      <c r="H600" s="733"/>
    </row>
    <row r="601" spans="4:8" ht="15">
      <c r="D601" s="733"/>
      <c r="E601" s="733"/>
      <c r="F601" s="733"/>
      <c r="G601" s="733"/>
      <c r="H601" s="733"/>
    </row>
    <row r="602" spans="4:8" ht="15">
      <c r="D602" s="733"/>
      <c r="E602" s="733"/>
      <c r="F602" s="733"/>
      <c r="G602" s="733"/>
      <c r="H602" s="733"/>
    </row>
    <row r="603" spans="4:8" ht="15">
      <c r="D603" s="733"/>
      <c r="E603" s="733"/>
      <c r="F603" s="733"/>
      <c r="G603" s="733"/>
      <c r="H603" s="733"/>
    </row>
    <row r="604" spans="4:8" ht="15">
      <c r="D604" s="733"/>
      <c r="E604" s="733"/>
      <c r="F604" s="733"/>
      <c r="G604" s="733"/>
      <c r="H604" s="733"/>
    </row>
    <row r="605" spans="4:8" ht="15">
      <c r="D605" s="733"/>
      <c r="E605" s="733"/>
      <c r="F605" s="733"/>
      <c r="G605" s="733"/>
      <c r="H605" s="733"/>
    </row>
    <row r="606" spans="4:8" ht="15">
      <c r="D606" s="733"/>
      <c r="E606" s="733"/>
      <c r="F606" s="733"/>
      <c r="G606" s="733"/>
      <c r="H606" s="733"/>
    </row>
    <row r="607" spans="4:8" ht="15">
      <c r="D607" s="733"/>
      <c r="E607" s="733"/>
      <c r="F607" s="733"/>
      <c r="G607" s="733"/>
      <c r="H607" s="733"/>
    </row>
    <row r="608" spans="4:8" ht="15">
      <c r="D608" s="733"/>
      <c r="E608" s="733"/>
      <c r="F608" s="733"/>
      <c r="G608" s="733"/>
      <c r="H608" s="733"/>
    </row>
    <row r="609" spans="4:8" ht="15">
      <c r="D609" s="733"/>
      <c r="E609" s="733"/>
      <c r="F609" s="733"/>
      <c r="G609" s="733"/>
      <c r="H609" s="733"/>
    </row>
    <row r="610" spans="4:8" ht="15">
      <c r="D610" s="733"/>
      <c r="E610" s="733"/>
      <c r="F610" s="733"/>
      <c r="G610" s="733"/>
      <c r="H610" s="733"/>
    </row>
    <row r="611" spans="4:8" ht="15">
      <c r="D611" s="733"/>
      <c r="E611" s="733"/>
      <c r="F611" s="733"/>
      <c r="G611" s="733"/>
      <c r="H611" s="733"/>
    </row>
    <row r="612" spans="4:8" ht="15">
      <c r="D612" s="733"/>
      <c r="E612" s="733"/>
      <c r="F612" s="733"/>
      <c r="G612" s="733"/>
      <c r="H612" s="733"/>
    </row>
    <row r="613" spans="4:8" ht="15">
      <c r="D613" s="733"/>
      <c r="E613" s="733"/>
      <c r="F613" s="733"/>
      <c r="G613" s="733"/>
      <c r="H613" s="733"/>
    </row>
    <row r="614" spans="4:8" ht="15">
      <c r="D614" s="733"/>
      <c r="E614" s="733"/>
      <c r="F614" s="733"/>
      <c r="G614" s="733"/>
      <c r="H614" s="733"/>
    </row>
    <row r="615" spans="4:8" ht="15">
      <c r="D615" s="733"/>
      <c r="E615" s="733"/>
      <c r="F615" s="733"/>
      <c r="G615" s="733"/>
      <c r="H615" s="733"/>
    </row>
    <row r="616" spans="4:8" ht="15">
      <c r="D616" s="733"/>
      <c r="E616" s="733"/>
      <c r="F616" s="733"/>
      <c r="G616" s="733"/>
      <c r="H616" s="733"/>
    </row>
    <row r="617" spans="4:8" ht="15">
      <c r="D617" s="733"/>
      <c r="E617" s="733"/>
      <c r="F617" s="733"/>
      <c r="G617" s="733"/>
      <c r="H617" s="733"/>
    </row>
    <row r="618" spans="4:8" ht="15">
      <c r="D618" s="733"/>
      <c r="E618" s="733"/>
      <c r="F618" s="733"/>
      <c r="G618" s="733"/>
      <c r="H618" s="733"/>
    </row>
    <row r="619" spans="4:8" ht="15">
      <c r="D619" s="733"/>
      <c r="E619" s="733"/>
      <c r="F619" s="733"/>
      <c r="G619" s="733"/>
      <c r="H619" s="733"/>
    </row>
    <row r="620" spans="4:8" ht="15">
      <c r="D620" s="733"/>
      <c r="E620" s="733"/>
      <c r="F620" s="733"/>
      <c r="G620" s="733"/>
      <c r="H620" s="733"/>
    </row>
    <row r="621" spans="4:8" ht="15">
      <c r="D621" s="733"/>
      <c r="E621" s="733"/>
      <c r="F621" s="733"/>
      <c r="G621" s="733"/>
      <c r="H621" s="733"/>
    </row>
    <row r="622" spans="4:8" ht="15">
      <c r="D622" s="733"/>
      <c r="E622" s="733"/>
      <c r="F622" s="733"/>
      <c r="G622" s="733"/>
      <c r="H622" s="733"/>
    </row>
    <row r="623" spans="4:8" ht="15">
      <c r="D623" s="733"/>
      <c r="E623" s="733"/>
      <c r="F623" s="733"/>
      <c r="G623" s="733"/>
      <c r="H623" s="733"/>
    </row>
    <row r="624" spans="4:8" ht="15">
      <c r="D624" s="733"/>
      <c r="E624" s="733"/>
      <c r="F624" s="733"/>
      <c r="G624" s="733"/>
      <c r="H624" s="733"/>
    </row>
    <row r="625" spans="4:8" ht="15">
      <c r="D625" s="733"/>
      <c r="E625" s="733"/>
      <c r="F625" s="733"/>
      <c r="G625" s="733"/>
      <c r="H625" s="733"/>
    </row>
    <row r="626" spans="4:8" ht="15">
      <c r="D626" s="733"/>
      <c r="E626" s="733"/>
      <c r="F626" s="733"/>
      <c r="G626" s="733"/>
      <c r="H626" s="733"/>
    </row>
    <row r="627" spans="4:8" ht="15">
      <c r="D627" s="733"/>
      <c r="E627" s="733"/>
      <c r="F627" s="733"/>
      <c r="G627" s="733"/>
      <c r="H627" s="733"/>
    </row>
    <row r="628" spans="4:8" ht="15">
      <c r="D628" s="733"/>
      <c r="E628" s="733"/>
      <c r="F628" s="733"/>
      <c r="G628" s="733"/>
      <c r="H628" s="733"/>
    </row>
    <row r="629" spans="4:8" ht="15">
      <c r="D629" s="733"/>
      <c r="E629" s="733"/>
      <c r="F629" s="733"/>
      <c r="G629" s="733"/>
      <c r="H629" s="733"/>
    </row>
    <row r="630" spans="4:8" ht="15">
      <c r="D630" s="733"/>
      <c r="E630" s="733"/>
      <c r="F630" s="733"/>
      <c r="G630" s="733"/>
      <c r="H630" s="733"/>
    </row>
    <row r="631" spans="4:8" ht="15">
      <c r="D631" s="733"/>
      <c r="E631" s="733"/>
      <c r="F631" s="733"/>
      <c r="G631" s="733"/>
      <c r="H631" s="733"/>
    </row>
    <row r="632" spans="4:8" ht="15">
      <c r="D632" s="733"/>
      <c r="E632" s="733"/>
      <c r="F632" s="733"/>
      <c r="G632" s="733"/>
      <c r="H632" s="733"/>
    </row>
    <row r="633" spans="4:8" ht="15">
      <c r="D633" s="733"/>
      <c r="E633" s="733"/>
      <c r="F633" s="733"/>
      <c r="G633" s="733"/>
      <c r="H633" s="733"/>
    </row>
    <row r="634" spans="4:8" ht="15">
      <c r="D634" s="733"/>
      <c r="E634" s="733"/>
      <c r="F634" s="733"/>
      <c r="G634" s="733"/>
      <c r="H634" s="733"/>
    </row>
    <row r="635" spans="4:8" ht="15">
      <c r="D635" s="733"/>
      <c r="E635" s="733"/>
      <c r="F635" s="733"/>
      <c r="G635" s="733"/>
      <c r="H635" s="733"/>
    </row>
    <row r="636" spans="4:8" ht="15">
      <c r="D636" s="733"/>
      <c r="E636" s="733"/>
      <c r="F636" s="733"/>
      <c r="G636" s="733"/>
      <c r="H636" s="733"/>
    </row>
    <row r="637" spans="4:8" ht="15">
      <c r="D637" s="733"/>
      <c r="E637" s="733"/>
      <c r="F637" s="733"/>
      <c r="G637" s="733"/>
      <c r="H637" s="733"/>
    </row>
    <row r="638" spans="4:8" ht="15">
      <c r="D638" s="733"/>
      <c r="E638" s="733"/>
      <c r="F638" s="733"/>
      <c r="G638" s="733"/>
      <c r="H638" s="733"/>
    </row>
    <row r="639" spans="4:8" ht="15">
      <c r="D639" s="733"/>
      <c r="E639" s="733"/>
      <c r="F639" s="733"/>
      <c r="G639" s="733"/>
      <c r="H639" s="733"/>
    </row>
    <row r="640" spans="4:8" ht="15">
      <c r="D640" s="733"/>
      <c r="E640" s="733"/>
      <c r="F640" s="733"/>
      <c r="G640" s="733"/>
      <c r="H640" s="733"/>
    </row>
    <row r="641" spans="4:8" ht="15">
      <c r="D641" s="733"/>
      <c r="E641" s="733"/>
      <c r="F641" s="733"/>
      <c r="G641" s="733"/>
      <c r="H641" s="733"/>
    </row>
    <row r="642" spans="4:8" ht="15">
      <c r="D642" s="733"/>
      <c r="E642" s="733"/>
      <c r="F642" s="733"/>
      <c r="G642" s="733"/>
      <c r="H642" s="733"/>
    </row>
    <row r="643" spans="4:8" ht="15">
      <c r="D643" s="733"/>
      <c r="E643" s="733"/>
      <c r="F643" s="733"/>
      <c r="G643" s="733"/>
      <c r="H643" s="733"/>
    </row>
    <row r="644" spans="4:8" ht="15">
      <c r="D644" s="733"/>
      <c r="E644" s="733"/>
      <c r="F644" s="733"/>
      <c r="G644" s="733"/>
      <c r="H644" s="733"/>
    </row>
    <row r="645" spans="4:8" ht="15">
      <c r="D645" s="733"/>
      <c r="E645" s="733"/>
      <c r="F645" s="733"/>
      <c r="G645" s="733"/>
      <c r="H645" s="733"/>
    </row>
    <row r="646" spans="4:8" ht="15">
      <c r="D646" s="733"/>
      <c r="E646" s="733"/>
      <c r="F646" s="733"/>
      <c r="G646" s="733"/>
      <c r="H646" s="733"/>
    </row>
    <row r="647" spans="4:8" ht="15">
      <c r="D647" s="733"/>
      <c r="E647" s="733"/>
      <c r="F647" s="733"/>
      <c r="G647" s="733"/>
      <c r="H647" s="733"/>
    </row>
    <row r="648" spans="4:8" ht="15">
      <c r="D648" s="733"/>
      <c r="E648" s="733"/>
      <c r="F648" s="733"/>
      <c r="G648" s="733"/>
      <c r="H648" s="733"/>
    </row>
    <row r="649" spans="4:8" ht="15">
      <c r="D649" s="733"/>
      <c r="E649" s="733"/>
      <c r="F649" s="733"/>
      <c r="G649" s="733"/>
      <c r="H649" s="733"/>
    </row>
    <row r="650" spans="4:8" ht="15">
      <c r="D650" s="733"/>
      <c r="E650" s="733"/>
      <c r="F650" s="733"/>
      <c r="G650" s="733"/>
      <c r="H650" s="733"/>
    </row>
  </sheetData>
  <printOptions/>
  <pageMargins left="0.75" right="0.75" top="1" bottom="1" header="0.5" footer="0.5"/>
  <pageSetup fitToHeight="1" fitToWidth="1" orientation="landscape" scale="53" r:id="rId5"/>
  <drawing r:id="rId4"/>
  <legacyDrawing r:id="rId3"/>
  <oleObjects>
    <oleObject progId="Equation.3" shapeId="146918"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Systems Management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Management Toolkit</dc:title>
  <dc:subject>Project Management Templates</dc:subject>
  <dc:creator>Michael D. Taylor</dc:creator>
  <cp:keywords/>
  <dc:description>Copyright: Michael D. Taylor, www.projectmgt.com / used with permission at www.exinfm.com </dc:description>
  <cp:lastModifiedBy>Michael D. Taylor</cp:lastModifiedBy>
  <cp:lastPrinted>2005-10-21T22:08:48Z</cp:lastPrinted>
  <dcterms:created xsi:type="dcterms:W3CDTF">1999-02-25T22:24:26Z</dcterms:created>
  <dcterms:modified xsi:type="dcterms:W3CDTF">2007-02-06T20:38:04Z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